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249-) Údržba a opr. vým. dílů zab. zař. v obvodu SSZT 2021\ZD pro uchazeče\"/>
    </mc:Choice>
  </mc:AlternateContent>
  <bookViews>
    <workbookView xWindow="0" yWindow="0" windowWidth="28800" windowHeight="14145"/>
  </bookViews>
  <sheets>
    <sheet name="Rekapitulace stavby" sheetId="1" r:id="rId1"/>
    <sheet name="PS 01 - Údržba a oprava v..." sheetId="2" r:id="rId2"/>
  </sheets>
  <definedNames>
    <definedName name="_xlnm._FilterDatabase" localSheetId="1" hidden="1">'PS 01 - Údržba a oprava v...'!$C$116:$L$236</definedName>
    <definedName name="_xlnm.Print_Titles" localSheetId="1">'PS 01 - Údržba a oprava v...'!$116:$116</definedName>
    <definedName name="_xlnm.Print_Titles" localSheetId="0">'Rekapitulace stavby'!$92:$92</definedName>
    <definedName name="_xlnm.Print_Area" localSheetId="1">'PS 01 - Údržba a oprava v...'!$C$4:$K$76,'PS 01 - Údržba a oprava v...'!$C$82:$K$98,'PS 01 - Údržba a oprava v...'!$C$104:$K$236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0" i="2"/>
  <c r="BH120" i="2"/>
  <c r="BG120" i="2"/>
  <c r="BF120" i="2"/>
  <c r="X120" i="2"/>
  <c r="V120" i="2"/>
  <c r="T120" i="2"/>
  <c r="P120" i="2"/>
  <c r="BI118" i="2"/>
  <c r="BH118" i="2"/>
  <c r="BG118" i="2"/>
  <c r="BF118" i="2"/>
  <c r="X118" i="2"/>
  <c r="V118" i="2"/>
  <c r="T118" i="2"/>
  <c r="P118" i="2"/>
  <c r="J114" i="2"/>
  <c r="F111" i="2"/>
  <c r="E109" i="2"/>
  <c r="J92" i="2"/>
  <c r="F89" i="2"/>
  <c r="E87" i="2"/>
  <c r="J21" i="2"/>
  <c r="E21" i="2"/>
  <c r="J91" i="2" s="1"/>
  <c r="J20" i="2"/>
  <c r="J18" i="2"/>
  <c r="E18" i="2"/>
  <c r="F92" i="2" s="1"/>
  <c r="J17" i="2"/>
  <c r="J15" i="2"/>
  <c r="E15" i="2"/>
  <c r="F113" i="2" s="1"/>
  <c r="J14" i="2"/>
  <c r="J12" i="2"/>
  <c r="J111" i="2" s="1"/>
  <c r="E7" i="2"/>
  <c r="E107" i="2"/>
  <c r="L90" i="1"/>
  <c r="AM90" i="1"/>
  <c r="AM89" i="1"/>
  <c r="L89" i="1"/>
  <c r="AM87" i="1"/>
  <c r="L87" i="1"/>
  <c r="L85" i="1"/>
  <c r="L84" i="1"/>
  <c r="R235" i="2"/>
  <c r="R225" i="2"/>
  <c r="R219" i="2"/>
  <c r="R217" i="2"/>
  <c r="K217" i="2"/>
  <c r="R215" i="2"/>
  <c r="Q213" i="2"/>
  <c r="Q211" i="2"/>
  <c r="Q209" i="2"/>
  <c r="Q193" i="2"/>
  <c r="R191" i="2"/>
  <c r="Q191" i="2"/>
  <c r="K189" i="2"/>
  <c r="R187" i="2"/>
  <c r="K187" i="2"/>
  <c r="R183" i="2"/>
  <c r="R181" i="2"/>
  <c r="R175" i="2"/>
  <c r="R173" i="2"/>
  <c r="R169" i="2"/>
  <c r="Q167" i="2"/>
  <c r="Q163" i="2"/>
  <c r="R157" i="2"/>
  <c r="Q155" i="2"/>
  <c r="Q151" i="2"/>
  <c r="K151" i="2"/>
  <c r="Q149" i="2"/>
  <c r="R147" i="2"/>
  <c r="R143" i="2"/>
  <c r="K139" i="2"/>
  <c r="Q137" i="2"/>
  <c r="Q135" i="2"/>
  <c r="R131" i="2"/>
  <c r="Q129" i="2"/>
  <c r="Q120" i="2"/>
  <c r="R118" i="2"/>
  <c r="Q235" i="2"/>
  <c r="R233" i="2"/>
  <c r="Q233" i="2"/>
  <c r="R231" i="2"/>
  <c r="Q231" i="2"/>
  <c r="R229" i="2"/>
  <c r="Q229" i="2"/>
  <c r="R227" i="2"/>
  <c r="Q227" i="2"/>
  <c r="Q225" i="2"/>
  <c r="R223" i="2"/>
  <c r="Q223" i="2"/>
  <c r="R221" i="2"/>
  <c r="Q221" i="2"/>
  <c r="Q219" i="2"/>
  <c r="Q217" i="2"/>
  <c r="Q215" i="2"/>
  <c r="R213" i="2"/>
  <c r="R211" i="2"/>
  <c r="R209" i="2"/>
  <c r="R207" i="2"/>
  <c r="Q207" i="2"/>
  <c r="R205" i="2"/>
  <c r="Q205" i="2"/>
  <c r="R203" i="2"/>
  <c r="Q203" i="2"/>
  <c r="R201" i="2"/>
  <c r="Q201" i="2"/>
  <c r="R199" i="2"/>
  <c r="Q199" i="2"/>
  <c r="R197" i="2"/>
  <c r="Q197" i="2"/>
  <c r="R195" i="2"/>
  <c r="Q195" i="2"/>
  <c r="R193" i="2"/>
  <c r="R189" i="2"/>
  <c r="Q189" i="2"/>
  <c r="Q187" i="2"/>
  <c r="R185" i="2"/>
  <c r="Q185" i="2"/>
  <c r="Q183" i="2"/>
  <c r="Q181" i="2"/>
  <c r="R179" i="2"/>
  <c r="Q179" i="2"/>
  <c r="R177" i="2"/>
  <c r="Q177" i="2"/>
  <c r="Q175" i="2"/>
  <c r="Q173" i="2"/>
  <c r="R171" i="2"/>
  <c r="Q171" i="2"/>
  <c r="Q169" i="2"/>
  <c r="R167" i="2"/>
  <c r="R165" i="2"/>
  <c r="Q165" i="2"/>
  <c r="R163" i="2"/>
  <c r="R161" i="2"/>
  <c r="Q161" i="2"/>
  <c r="R159" i="2"/>
  <c r="Q159" i="2"/>
  <c r="Q157" i="2"/>
  <c r="R155" i="2"/>
  <c r="R153" i="2"/>
  <c r="Q153" i="2"/>
  <c r="R151" i="2"/>
  <c r="R149" i="2"/>
  <c r="Q147" i="2"/>
  <c r="R145" i="2"/>
  <c r="Q145" i="2"/>
  <c r="Q143" i="2"/>
  <c r="R141" i="2"/>
  <c r="Q141" i="2"/>
  <c r="R139" i="2"/>
  <c r="Q139" i="2"/>
  <c r="R137" i="2"/>
  <c r="R135" i="2"/>
  <c r="R133" i="2"/>
  <c r="Q133" i="2"/>
  <c r="Q131" i="2"/>
  <c r="R129" i="2"/>
  <c r="R127" i="2"/>
  <c r="Q127" i="2"/>
  <c r="R125" i="2"/>
  <c r="Q125" i="2"/>
  <c r="R123" i="2"/>
  <c r="Q123" i="2"/>
  <c r="R120" i="2"/>
  <c r="Q118" i="2"/>
  <c r="AU94" i="1"/>
  <c r="BK235" i="2"/>
  <c r="BK233" i="2"/>
  <c r="BK231" i="2"/>
  <c r="BK229" i="2"/>
  <c r="BK227" i="2"/>
  <c r="BK223" i="2"/>
  <c r="BK221" i="2"/>
  <c r="BK219" i="2"/>
  <c r="K213" i="2"/>
  <c r="BE213" i="2"/>
  <c r="BK211" i="2"/>
  <c r="K209" i="2"/>
  <c r="BE209" i="2"/>
  <c r="BK205" i="2"/>
  <c r="BK203" i="2"/>
  <c r="BK201" i="2"/>
  <c r="BK199" i="2"/>
  <c r="BK197" i="2"/>
  <c r="BK191" i="2"/>
  <c r="BK189" i="2"/>
  <c r="BK183" i="2"/>
  <c r="BK181" i="2"/>
  <c r="BK177" i="2"/>
  <c r="BK175" i="2"/>
  <c r="BK171" i="2"/>
  <c r="BK167" i="2"/>
  <c r="BK165" i="2"/>
  <c r="BK163" i="2"/>
  <c r="K161" i="2"/>
  <c r="BE161" i="2"/>
  <c r="BK159" i="2"/>
  <c r="BK157" i="2"/>
  <c r="BK153" i="2"/>
  <c r="BK151" i="2"/>
  <c r="BK149" i="2"/>
  <c r="K145" i="2"/>
  <c r="BE145" i="2"/>
  <c r="BK143" i="2"/>
  <c r="K141" i="2"/>
  <c r="BE141" i="2"/>
  <c r="BK135" i="2"/>
  <c r="K133" i="2"/>
  <c r="BE133" i="2" s="1"/>
  <c r="BK131" i="2"/>
  <c r="BK129" i="2"/>
  <c r="BK217" i="2"/>
  <c r="BK195" i="2"/>
  <c r="BK179" i="2"/>
  <c r="BK155" i="2"/>
  <c r="K127" i="2"/>
  <c r="BE127" i="2" s="1"/>
  <c r="BK123" i="2"/>
  <c r="K118" i="2"/>
  <c r="BE118" i="2"/>
  <c r="K225" i="2"/>
  <c r="BE225" i="2"/>
  <c r="K215" i="2"/>
  <c r="BE215" i="2"/>
  <c r="BK207" i="2"/>
  <c r="BK193" i="2"/>
  <c r="BK187" i="2"/>
  <c r="K185" i="2"/>
  <c r="BE185" i="2" s="1"/>
  <c r="BK173" i="2"/>
  <c r="BK169" i="2"/>
  <c r="K147" i="2"/>
  <c r="BE147" i="2" s="1"/>
  <c r="BK139" i="2"/>
  <c r="BK137" i="2"/>
  <c r="BK125" i="2"/>
  <c r="BK120" i="2"/>
  <c r="V122" i="2" l="1"/>
  <c r="V117" i="2" s="1"/>
  <c r="X122" i="2"/>
  <c r="X117" i="2"/>
  <c r="T122" i="2"/>
  <c r="T117" i="2" s="1"/>
  <c r="AW95" i="1" s="1"/>
  <c r="AW94" i="1" s="1"/>
  <c r="Q122" i="2"/>
  <c r="I97" i="2" s="1"/>
  <c r="R122" i="2"/>
  <c r="J97" i="2"/>
  <c r="E85" i="2"/>
  <c r="J89" i="2"/>
  <c r="F91" i="2"/>
  <c r="J113" i="2"/>
  <c r="F114" i="2"/>
  <c r="BE151" i="2"/>
  <c r="BE187" i="2"/>
  <c r="BE217" i="2"/>
  <c r="R117" i="2"/>
  <c r="J96" i="2" s="1"/>
  <c r="K31" i="2" s="1"/>
  <c r="AT95" i="1" s="1"/>
  <c r="AT94" i="1" s="1"/>
  <c r="BE139" i="2"/>
  <c r="BE189" i="2"/>
  <c r="F39" i="2"/>
  <c r="BF95" i="1" s="1"/>
  <c r="BF94" i="1" s="1"/>
  <c r="W33" i="1" s="1"/>
  <c r="F38" i="2"/>
  <c r="BE95" i="1" s="1"/>
  <c r="BE94" i="1" s="1"/>
  <c r="W32" i="1" s="1"/>
  <c r="BK118" i="2"/>
  <c r="K120" i="2"/>
  <c r="BE120" i="2"/>
  <c r="K123" i="2"/>
  <c r="BE123" i="2"/>
  <c r="K125" i="2"/>
  <c r="BE125" i="2"/>
  <c r="BK127" i="2"/>
  <c r="K129" i="2"/>
  <c r="BE129" i="2" s="1"/>
  <c r="K131" i="2"/>
  <c r="BE131" i="2" s="1"/>
  <c r="BK133" i="2"/>
  <c r="K135" i="2"/>
  <c r="BE135" i="2"/>
  <c r="K137" i="2"/>
  <c r="BE137" i="2"/>
  <c r="BK141" i="2"/>
  <c r="K143" i="2"/>
  <c r="BE143" i="2" s="1"/>
  <c r="BK145" i="2"/>
  <c r="K149" i="2"/>
  <c r="BE149" i="2"/>
  <c r="K155" i="2"/>
  <c r="BE155" i="2" s="1"/>
  <c r="K157" i="2"/>
  <c r="BE157" i="2"/>
  <c r="K159" i="2"/>
  <c r="BE159" i="2"/>
  <c r="BK161" i="2"/>
  <c r="K165" i="2"/>
  <c r="BE165" i="2" s="1"/>
  <c r="K169" i="2"/>
  <c r="BE169" i="2" s="1"/>
  <c r="K173" i="2"/>
  <c r="BE173" i="2" s="1"/>
  <c r="K175" i="2"/>
  <c r="BE175" i="2" s="1"/>
  <c r="K179" i="2"/>
  <c r="BE179" i="2" s="1"/>
  <c r="K181" i="2"/>
  <c r="BE181" i="2" s="1"/>
  <c r="K191" i="2"/>
  <c r="BE191" i="2" s="1"/>
  <c r="K195" i="2"/>
  <c r="BE195" i="2" s="1"/>
  <c r="K197" i="2"/>
  <c r="BE197" i="2" s="1"/>
  <c r="K199" i="2"/>
  <c r="BE199" i="2" s="1"/>
  <c r="K203" i="2"/>
  <c r="BE203" i="2" s="1"/>
  <c r="K205" i="2"/>
  <c r="BE205" i="2" s="1"/>
  <c r="BK209" i="2"/>
  <c r="K211" i="2"/>
  <c r="BE211" i="2" s="1"/>
  <c r="BK215" i="2"/>
  <c r="K221" i="2"/>
  <c r="BE221" i="2" s="1"/>
  <c r="BK225" i="2"/>
  <c r="K229" i="2"/>
  <c r="BE229" i="2"/>
  <c r="K233" i="2"/>
  <c r="BE233" i="2" s="1"/>
  <c r="K219" i="2"/>
  <c r="BE219" i="2" s="1"/>
  <c r="K231" i="2"/>
  <c r="BE231" i="2" s="1"/>
  <c r="K183" i="2"/>
  <c r="BE183" i="2" s="1"/>
  <c r="K36" i="2"/>
  <c r="AY95" i="1"/>
  <c r="F36" i="2"/>
  <c r="BC95" i="1" s="1"/>
  <c r="BC94" i="1" s="1"/>
  <c r="W30" i="1" s="1"/>
  <c r="BK147" i="2"/>
  <c r="K153" i="2"/>
  <c r="BE153" i="2"/>
  <c r="K163" i="2"/>
  <c r="BE163" i="2" s="1"/>
  <c r="K167" i="2"/>
  <c r="BE167" i="2"/>
  <c r="K171" i="2"/>
  <c r="BE171" i="2" s="1"/>
  <c r="K177" i="2"/>
  <c r="BE177" i="2"/>
  <c r="BK185" i="2"/>
  <c r="K193" i="2"/>
  <c r="BE193" i="2" s="1"/>
  <c r="K201" i="2"/>
  <c r="BE201" i="2"/>
  <c r="K207" i="2"/>
  <c r="BE207" i="2" s="1"/>
  <c r="BK213" i="2"/>
  <c r="K227" i="2"/>
  <c r="BE227" i="2" s="1"/>
  <c r="K235" i="2"/>
  <c r="BE235" i="2"/>
  <c r="K223" i="2"/>
  <c r="BE223" i="2" s="1"/>
  <c r="F37" i="2"/>
  <c r="BD95" i="1"/>
  <c r="BD94" i="1"/>
  <c r="AZ94" i="1" s="1"/>
  <c r="Q117" i="2" l="1"/>
  <c r="I96" i="2" s="1"/>
  <c r="K30" i="2" s="1"/>
  <c r="AS95" i="1" s="1"/>
  <c r="AS94" i="1" s="1"/>
  <c r="BK122" i="2"/>
  <c r="BK117" i="2" s="1"/>
  <c r="K117" i="2" s="1"/>
  <c r="K96" i="2" s="1"/>
  <c r="AY94" i="1"/>
  <c r="AK30" i="1" s="1"/>
  <c r="BA94" i="1"/>
  <c r="K35" i="2"/>
  <c r="AX95" i="1"/>
  <c r="AV95" i="1" s="1"/>
  <c r="W31" i="1"/>
  <c r="F35" i="2"/>
  <c r="BB95" i="1"/>
  <c r="BB94" i="1" s="1"/>
  <c r="W29" i="1" s="1"/>
  <c r="K122" i="2" l="1"/>
  <c r="K97" i="2" s="1"/>
  <c r="K32" i="2"/>
  <c r="AG95" i="1"/>
  <c r="AG94" i="1"/>
  <c r="AX94" i="1"/>
  <c r="AK29" i="1"/>
  <c r="AN95" i="1" l="1"/>
  <c r="K41" i="2"/>
  <c r="AV94" i="1"/>
  <c r="AK26" i="1"/>
  <c r="AK35" i="1"/>
  <c r="AN94" i="1" l="1"/>
</calcChain>
</file>

<file path=xl/sharedStrings.xml><?xml version="1.0" encoding="utf-8"?>
<sst xmlns="http://schemas.openxmlformats.org/spreadsheetml/2006/main" count="1379" uniqueCount="413">
  <si>
    <t>Export Komplet</t>
  </si>
  <si>
    <t/>
  </si>
  <si>
    <t>2.0</t>
  </si>
  <si>
    <t>ZAMOK</t>
  </si>
  <si>
    <t>False</t>
  </si>
  <si>
    <t>True</t>
  </si>
  <si>
    <t>{0102b860-5554-41b0-9668-2e289d53a21c}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</si>
  <si>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</si>
  <si>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</si>
  <si>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</si>
  <si>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</si>
  <si>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</si>
  <si>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</si>
  <si>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</si>
  <si>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</si>
  <si>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</si>
  <si>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</si>
  <si>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</si>
  <si>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opravy výměnných dílů zabezpečovacího zařízení v obvodu SSZT 2021</t>
  </si>
  <si>
    <t>KSO:</t>
  </si>
  <si>
    <t>CC-CZ:</t>
  </si>
  <si>
    <t>Místo:</t>
  </si>
  <si>
    <t>Olomouc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</si>
  <si>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</si>
  <si>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</si>
  <si>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</si>
  <si>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</si>
  <si>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</si>
  <si>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</si>
  <si>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</si>
  <si>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</si>
  <si>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</si>
  <si>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Správa železnic,s.o., OŘ Olomouc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</si>
  <si>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</si>
  <si>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</si>
  <si>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</si>
  <si>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</si>
  <si>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</si>
  <si>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</si>
  <si>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</si>
  <si>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</si>
  <si>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</si>
  <si>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</si>
  <si>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</si>
  <si>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</si>
  <si>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</si>
  <si>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</si>
  <si>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</si>
  <si>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</si>
  <si>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</si>
  <si>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</si>
  <si>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</si>
  <si>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</si>
  <si>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</si>
  <si>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</si>
  <si>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</si>
  <si>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</si>
  <si>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</si>
  <si>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</si>
  <si>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</si>
  <si>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</si>
  <si>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</si>
  <si>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</si>
  <si>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</si>
  <si>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</si>
  <si>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</si>
  <si>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</si>
  <si>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</si>
  <si>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</si>
  <si>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</si>
  <si>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</si>
  <si>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</si>
  <si>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</si>
  <si>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</si>
  <si>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</si>
  <si>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</si>
  <si>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</si>
  <si>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</si>
  <si>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</si>
  <si>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</si>
  <si>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</si>
  <si>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</si>
  <si>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 v obvodu SSZT Olomouc 2021</t>
  </si>
  <si>
    <t>PRO</t>
  </si>
  <si>
    <t>1</t>
  </si>
  <si>
    <t>{b3a6fd2d-0b16-4370-9486-abc48bdec767}</t>
  </si>
  <si>
    <t>2</t>
  </si>
  <si>
    <t>KRYCÍ LIST SOUPISU PRACÍ</t>
  </si>
  <si>
    <t>Objekt:</t>
  </si>
  <si>
    <t>PS 01 - Údržba a oprava výměnných dílů zabezpečovacího zařízení v obvodu SSZT Olomouc 2021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</si>
  <si>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</si>
  <si>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</si>
  <si>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</si>
  <si>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</si>
  <si>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</si>
  <si>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</si>
  <si>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</si>
  <si>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</si>
  <si>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</si>
  <si>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</si>
  <si>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</si>
  <si>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</si>
  <si>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</si>
  <si>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</si>
  <si>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</si>
  <si>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</si>
  <si>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</si>
  <si>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</si>
  <si>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</si>
  <si>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</si>
  <si>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</si>
  <si>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</si>
  <si>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</si>
  <si>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</si>
  <si>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</si>
  <si>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</si>
  <si>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</si>
  <si>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</si>
  <si>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</si>
  <si>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7593330020</t>
  </si>
  <si>
    <t>Výměnné díly Kryt relé DSŠ  (HM0404081990210)</t>
  </si>
  <si>
    <t>kus</t>
  </si>
  <si>
    <t>ROZPOCET</t>
  </si>
  <si>
    <t>-1098424999</t>
  </si>
  <si>
    <t>PP</t>
  </si>
  <si>
    <t>7593330010</t>
  </si>
  <si>
    <t>Výměnné díly Těsnění ke krytu relé DSŠ  (HM0404081990057)</t>
  </si>
  <si>
    <t>2095727514</t>
  </si>
  <si>
    <t>OST</t>
  </si>
  <si>
    <t>Ostatní</t>
  </si>
  <si>
    <t>4</t>
  </si>
  <si>
    <t>3</t>
  </si>
  <si>
    <t>K</t>
  </si>
  <si>
    <t>7593333050</t>
  </si>
  <si>
    <t>Oprava relé kombinovaného KŠ1-40, KŠ1-80, KŠ1-280, KŠ1-600, KŠ1-1000, KŠ1M-400</t>
  </si>
  <si>
    <t>-1882274249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</si>
  <si>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</si>
  <si>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</si>
  <si>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</si>
  <si>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1988032296</t>
  </si>
  <si>
    <t>Oprava relé malorozměrového řada NMŠ(M)1 - oprava se provádí podle přidružených předpisů k předpisu SŽDC (ČD) T115, pokud není popsána, pak podle technických podmínek výrobku</t>
  </si>
  <si>
    <t>5</t>
  </si>
  <si>
    <t>7593333122</t>
  </si>
  <si>
    <t>Oprava relé malorozměrového řada NMŠ(M)1 včetně výměny kontaktového svazku</t>
  </si>
  <si>
    <t>1607028049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</si>
  <si>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</si>
  <si>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6</t>
  </si>
  <si>
    <t>7593333125</t>
  </si>
  <si>
    <t>Oprava relé malorozměrového řada NMŠ(M)2, OMŠ-74(RUS), OMŠ2-63RUS, OMŠS2-60, SMŠ2 280/2000, SMŠ2 280/280, AŠ2, ANŠ2, AŠ5, OMŠM-1 RUS</t>
  </si>
  <si>
    <t>-968584475</t>
  </si>
  <si>
    <t>Oprava relé malorozměrového řada NMŠ(M)2,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</si>
  <si>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7</t>
  </si>
  <si>
    <t>7593333133</t>
  </si>
  <si>
    <t>Oprava relé malorozměrového SMŠ2 280/2000, SMŠ2 280/280 včetně výměny krytu</t>
  </si>
  <si>
    <t>1582078036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</si>
  <si>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</si>
  <si>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8</t>
  </si>
  <si>
    <t>7593333135</t>
  </si>
  <si>
    <t>Oprava relé malorozměrového NMŠ2G, NMVŠ2, ANVŠ2</t>
  </si>
  <si>
    <t>943818548</t>
  </si>
  <si>
    <t>Oprava relé malorozměrového NMŠ2G, NMVŠ2, ANVŠ2 - oprava se provádí podle přidružených předpisů k předpisu SŽDC (ČD) T115, pokud není popsána, pak podle technických podmínek výrobku</t>
  </si>
  <si>
    <t>9</t>
  </si>
  <si>
    <t>7593333145</t>
  </si>
  <si>
    <t>Oprava relé malorozměrového NMPŠ1,NMPŠ4</t>
  </si>
  <si>
    <t>1776570666</t>
  </si>
  <si>
    <t>Oprava relé malorozměrového NMPŠ1,NMPŠ4 - oprava se provádí podle přidružených předpisů k předpisu SŽDC (ČD) T115, pokud není popsána, pak podle technických podmínek výrobku</t>
  </si>
  <si>
    <t>10</t>
  </si>
  <si>
    <t>7593333150</t>
  </si>
  <si>
    <t>Oprava relé malorozměrového NMŠT-2000, NMŠT-1800 (RUS), NMŠT-1440 (RUS)</t>
  </si>
  <si>
    <t>-1465299973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</si>
  <si>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</si>
  <si>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11</t>
  </si>
  <si>
    <t>7593333155</t>
  </si>
  <si>
    <t>Oprava relé malorozměrového řada TN, TT</t>
  </si>
  <si>
    <t>-1474555173</t>
  </si>
  <si>
    <t>Oprava relé malorozměrového řada TN, TT - oprava se provádí podle přidružených předpisů k předpisu SŽDC (ČD) T115, pokud není popsána, pak podle technických podmínek výrobku</t>
  </si>
  <si>
    <t>12</t>
  </si>
  <si>
    <t>7593333185</t>
  </si>
  <si>
    <t>Oprava relé tepelného TMŠ2</t>
  </si>
  <si>
    <t>-368165261</t>
  </si>
  <si>
    <t>Oprava relé tepelného TMŠ2 - oprava se provádí podle přidružených předpisů k předpisu SŽDC (ČD) T115, pokud není popsána, pak podle technických podmínek výrobku</t>
  </si>
  <si>
    <t>13</t>
  </si>
  <si>
    <t>7593333190</t>
  </si>
  <si>
    <t>Oprava časového souboru TM-10, TU-60, RTS-61, TK-11</t>
  </si>
  <si>
    <t>1513919529</t>
  </si>
  <si>
    <t>Oprava časového souboru TM-10, TU-60, RTS-61, TK-11 - oprava se provádí podle přidružených předpisů k předpisu SŽDC (ČD) T115, pokud není popsána, pak podle technických podmínek výrobku</t>
  </si>
  <si>
    <t>14</t>
  </si>
  <si>
    <t>7593333192</t>
  </si>
  <si>
    <t>Oprava časového souboru UČJ</t>
  </si>
  <si>
    <t>-1578515476</t>
  </si>
  <si>
    <t>Oprava časového souboru UČJ - oprava se provádí podle přidružených předpisů k předpisu SŽDC (ČD) T115, pokud není popsána, pak podle technických podmínek výrobku</t>
  </si>
  <si>
    <t>7593333240</t>
  </si>
  <si>
    <t>Oprava relé TAZ-1, TAZ-1A, TAZ-2</t>
  </si>
  <si>
    <t>-1039012078</t>
  </si>
  <si>
    <t>Oprava relé TAZ-1, TAZ-1A, TAZ-2 - oprava se provádí podle přidružených předpisů k předpisu SŽDC (ČD) T115, pokud není popsána, pak podle technických podmínek výrobku</t>
  </si>
  <si>
    <t>16</t>
  </si>
  <si>
    <t>7593333275</t>
  </si>
  <si>
    <t>Oprava kodéru SMMS 1</t>
  </si>
  <si>
    <t>-915538945</t>
  </si>
  <si>
    <t>Oprava kodéru SMMS 1 - oprava se provádí podle přidružených předpisů k předpisu SŽDC (ČD) T115, pokud není popsána, pak podle technických podmínek výrobku</t>
  </si>
  <si>
    <t>17</t>
  </si>
  <si>
    <t>7593333320</t>
  </si>
  <si>
    <t>Oprava relé indukčního DSŠ12, DSŠ12P, DSŠ12S, DSŠ12U</t>
  </si>
  <si>
    <t>1837020020</t>
  </si>
  <si>
    <t>Oprava relé indukčního DSŠ12, DSŠ12P, DSŠ12S, DSŠ12U - oprava se provádí podle přidružených předpisů k předpisu SŽDC (ČD) T115, pokud není popsána, pak podle technických podmínek výrobku</t>
  </si>
  <si>
    <t>18</t>
  </si>
  <si>
    <t>7593333390</t>
  </si>
  <si>
    <t>Oprava reléové jednotky VÚD A</t>
  </si>
  <si>
    <t>-623202984</t>
  </si>
  <si>
    <t>Oprava reléové jednotky VÚD A - oprava se provádí podle přidružených předpisů k předpisu SŽDC (ČD) T115; pokud není popsána, pak podle technických podmínek výrobku</t>
  </si>
  <si>
    <t>19</t>
  </si>
  <si>
    <t>7593333394</t>
  </si>
  <si>
    <t>Oprava reléové jednotky VÚD C</t>
  </si>
  <si>
    <t>-524338560</t>
  </si>
  <si>
    <t>Oprava reléové jednotky VÚD C - oprava se provádí podle přidružených předpisů k předpisu SŽDC (ČD) T115; pokud není popsána, pak podle technických podmínek výrobku</t>
  </si>
  <si>
    <t>20</t>
  </si>
  <si>
    <t>7593333396</t>
  </si>
  <si>
    <t>Oprava reléové jednotky VÚD E-F</t>
  </si>
  <si>
    <t>-630559579</t>
  </si>
  <si>
    <t>Oprava reléové jednotky VÚD E-F - oprava se provádí podle přidružených předpisů k předpisu SŽDC (ČD) T115; pokud není popsána, pak podle technických podmínek výrobku</t>
  </si>
  <si>
    <t>7593333398</t>
  </si>
  <si>
    <t>Oprava reléové jednotky VÚD BL1 - BL2</t>
  </si>
  <si>
    <t>653982650</t>
  </si>
  <si>
    <t>Oprava reléové jednotky VÚD BL1 - BL2 - oprava se provádí podle přidružených předpisů k předpisu SŽDC (ČD) T115; pokud není popsána, pak podle technických podmínek výrobku</t>
  </si>
  <si>
    <t>22</t>
  </si>
  <si>
    <t>7593333410</t>
  </si>
  <si>
    <t>Oprava reléové jednotky VÚD L-Th.</t>
  </si>
  <si>
    <t>-1424060560</t>
  </si>
  <si>
    <t>Oprava reléové jednotky VÚD L-Th. - oprava se provádí podle přidružených předpisů k předpisu SŽDC (ČD) T115; pokud není popsána, pak podle technických podmínek výrobku</t>
  </si>
  <si>
    <t>23</t>
  </si>
  <si>
    <t>7593333416</t>
  </si>
  <si>
    <t>Oprava reléové jednotky VÚD A1, A2 (C1, C2)</t>
  </si>
  <si>
    <t>1048122217</t>
  </si>
  <si>
    <t>Oprava reléové jednotky VÚD A1, A2 (C1, C2) - oprava se provádí podle přidružených předpisů k předpisu SŽDC (ČD) T115; pokud není popsána, pak podle technických podmínek výrobku</t>
  </si>
  <si>
    <t>24</t>
  </si>
  <si>
    <t>7593333422</t>
  </si>
  <si>
    <t>Oprava reléové jednotky VÚD OV</t>
  </si>
  <si>
    <t>-1607442569</t>
  </si>
  <si>
    <t>Oprava reléové jednotky VÚD OV - oprava se provádí podle přidružených předpisů k předpisu SŽDC (ČD) T115; pokud není popsána, pak podle technických podmínek výrobku</t>
  </si>
  <si>
    <t>25</t>
  </si>
  <si>
    <t>7593333436</t>
  </si>
  <si>
    <t>Oprava reléové jednotky VÚD VO</t>
  </si>
  <si>
    <t>-348296078</t>
  </si>
  <si>
    <t>Oprava reléové jednotky VÚD VO - oprava se provádí podle přidružených předpisů k předpisu SŽDC (ČD) T115; pokud není popsána, pak podle technických podmínek výrobku</t>
  </si>
  <si>
    <t>26</t>
  </si>
  <si>
    <t>7593333438</t>
  </si>
  <si>
    <t>Oprava reléové jednotky VÚD P</t>
  </si>
  <si>
    <t>-1819777555</t>
  </si>
  <si>
    <t>Oprava reléové jednotky VÚD P - oprava se provádí podle přidružených předpisů k předpisu SŽDC (ČD) T115; pokud není popsána, pak podle technických podmínek výrobku</t>
  </si>
  <si>
    <t>27</t>
  </si>
  <si>
    <t>7593333448</t>
  </si>
  <si>
    <t>Oprava reléové jednotky VÚD Q</t>
  </si>
  <si>
    <t>-213930554</t>
  </si>
  <si>
    <t>Oprava reléové jednotky VÚD Q - oprava se provádí podle přidružených předpisů k předpisu SŽDC (ČD) T115; pokud není popsána, pak podle technických podmínek výrobku</t>
  </si>
  <si>
    <t>28</t>
  </si>
  <si>
    <t>7593333450</t>
  </si>
  <si>
    <t>Oprava reléové jednotky VÚD ND</t>
  </si>
  <si>
    <t>-1750551114</t>
  </si>
  <si>
    <t>Oprava reléové jednotky VÚD ND - oprava se provádí podle přidružených předpisů k předpisu SŽDC (ČD) T115; pokud není popsána, pak podle technických podmínek výrobku</t>
  </si>
  <si>
    <t>29</t>
  </si>
  <si>
    <t>7593333455</t>
  </si>
  <si>
    <t>Oprava reléové jednotky VÚD TH1,TH2</t>
  </si>
  <si>
    <t>-594839103</t>
  </si>
  <si>
    <t>Oprava reléové jednotky VÚD TH1,TH2 - oprava se provádí podle přidružených předpisů k předpisu SŽDC (ČD) T115; pokud není popsána, pak podle technických podmínek výrobku</t>
  </si>
  <si>
    <t>30</t>
  </si>
  <si>
    <t>7593333457</t>
  </si>
  <si>
    <t>Oprava reléové jednotky VÚD N</t>
  </si>
  <si>
    <t>1568446109</t>
  </si>
  <si>
    <t>Oprava reléové jednotky VÚD N - oprava se provádí podle přidružených předpisů k předpisu SŽDC (ČD) T115; pokud není popsána, pak podle technických podmínek výrobku</t>
  </si>
  <si>
    <t>31</t>
  </si>
  <si>
    <t>7593333474</t>
  </si>
  <si>
    <t>Oprava reléové jednotky VÚD B - C</t>
  </si>
  <si>
    <t>-221172318</t>
  </si>
  <si>
    <t>Oprava reléové jednotky VÚD B - C - oprava se provádí podle přidružených předpisů k předpisu SŽDC (ČD) T115; pokud není popsána, pak podle technických podmínek výrobku</t>
  </si>
  <si>
    <t>32</t>
  </si>
  <si>
    <t>7593333494</t>
  </si>
  <si>
    <t>Oprava reléové jednotky VÚD C1-OC1</t>
  </si>
  <si>
    <t>470154796</t>
  </si>
  <si>
    <t>Oprava reléové jednotky VÚD C1-OC1 - oprava se provádí podle přidružených předpisů k předpisu SŽDC (ČD) T115; pokud není popsána, pak podle technických podmínek výrobku</t>
  </si>
  <si>
    <t>33</t>
  </si>
  <si>
    <t>7593333496</t>
  </si>
  <si>
    <t>Oprava reléové jednotky VÚD A1-OA1</t>
  </si>
  <si>
    <t>279199540</t>
  </si>
  <si>
    <t>Oprava reléové jednotky VÚD A1-OA1 - oprava se provádí podle přidružených předpisů k předpisu SŽDC (ČD) T115; pokud není popsána, pak podle technických podmínek výrobku</t>
  </si>
  <si>
    <t>34</t>
  </si>
  <si>
    <t>7593333498</t>
  </si>
  <si>
    <t>Oprava reléové jednotky VÚD K-X</t>
  </si>
  <si>
    <t>-425519421</t>
  </si>
  <si>
    <t>Oprava reléové jednotky VÚD K-X - oprava se provádí podle přidružených předpisů k předpisu SŽDC (ČD) T115; pokud není popsána, pak podle technických podmínek výrobku</t>
  </si>
  <si>
    <t>35</t>
  </si>
  <si>
    <t>7593333502</t>
  </si>
  <si>
    <t>Oprava reléové jednotky VÚD OT1-T1</t>
  </si>
  <si>
    <t>2056216684</t>
  </si>
  <si>
    <t>Oprava reléové jednotky VÚD OT1-T1 - oprava se provádí podle přidružených předpisů k předpisu SŽDC (ČD) T115; pokud není popsána, pak podle technických podmínek výrobku</t>
  </si>
  <si>
    <t>36</t>
  </si>
  <si>
    <t>7593333512</t>
  </si>
  <si>
    <t>Oprava reléové jednotky VÚD R-S</t>
  </si>
  <si>
    <t>-1217772893</t>
  </si>
  <si>
    <t>Oprava reléové jednotky VÚD R-S - oprava se provádí podle přidružených předpisů k předpisu SŽDC (ČD) T115; pokud není popsána, pak podle technických podmínek výrobku</t>
  </si>
  <si>
    <t>37</t>
  </si>
  <si>
    <t>7593333514</t>
  </si>
  <si>
    <t>Oprava reléové jednotky VÚD OBL-ON</t>
  </si>
  <si>
    <t>-1203163458</t>
  </si>
  <si>
    <t>Oprava reléové jednotky VÚD OBL-ON - oprava se provádí podle přidružených předpisů k předpisu SŽDC (ČD) T115; pokud není popsána, pak podle technických podmínek výrobku</t>
  </si>
  <si>
    <t>38</t>
  </si>
  <si>
    <t>7593333521</t>
  </si>
  <si>
    <t>Oprava reléové jednotky VÚD 1K1K až 2K2K</t>
  </si>
  <si>
    <t>7871251</t>
  </si>
  <si>
    <t>Oprava reléové jednotky VÚD 1K1K až 2K2K - oprava se provádí podle přidružených předpisů k předpisu SŽDC (ČD) T115; pokud není popsána, pak podle technických podmínek výrobku</t>
  </si>
  <si>
    <t>39</t>
  </si>
  <si>
    <t>7593333547</t>
  </si>
  <si>
    <t>Oprava reléových bloků A</t>
  </si>
  <si>
    <t>1944043631</t>
  </si>
  <si>
    <t>Oprava reléových bloků A - oprava se provádí podle přidružených předpisů k předpisu SŽDC (ČD) T115, pokud není popsána, pak podle technických podmínek výrobku</t>
  </si>
  <si>
    <t>40</t>
  </si>
  <si>
    <t>7593333549</t>
  </si>
  <si>
    <t>Oprava reléových bloků B</t>
  </si>
  <si>
    <t>2120634427</t>
  </si>
  <si>
    <t>Oprava reléových bloků B - oprava se provádí podle přidružených předpisů k předpisu SŽDC (ČD) T115, pokud není popsána, pak podle technických podmínek výrobku</t>
  </si>
  <si>
    <t>41</t>
  </si>
  <si>
    <t>7593333551</t>
  </si>
  <si>
    <t>Oprava reléových bloků C</t>
  </si>
  <si>
    <t>-734968183</t>
  </si>
  <si>
    <t>Oprava reléových bloků C - oprava se provádí podle přidružených předpisů k předpisu SŽDC (ČD) T115, pokud není popsána, pak podle technických podmínek výrobku</t>
  </si>
  <si>
    <t>42</t>
  </si>
  <si>
    <t>7593333553</t>
  </si>
  <si>
    <t>Oprava reléových bloků D</t>
  </si>
  <si>
    <t>1802643830</t>
  </si>
  <si>
    <t>Oprava reléových bloků D - oprava se provádí podle přidružených předpisů k předpisu SŽDC (ČD) T115, pokud není popsána, pak podle technických podmínek výrobku</t>
  </si>
  <si>
    <t>43</t>
  </si>
  <si>
    <t>7593333555</t>
  </si>
  <si>
    <t>Oprava reléových bloků H</t>
  </si>
  <si>
    <t>395868951</t>
  </si>
  <si>
    <t>Oprava reléových bloků H - oprava se provádí podle přidružených předpisů k předpisu SŽDC (ČD) T115, pokud není popsána, pak podle technických podmínek výrobku</t>
  </si>
  <si>
    <t>44</t>
  </si>
  <si>
    <t>7593333557</t>
  </si>
  <si>
    <t>Oprava reléových bloků K</t>
  </si>
  <si>
    <t>267760027</t>
  </si>
  <si>
    <t>Oprava reléových bloků K - oprava se provádí podle přidružených předpisů k předpisu SŽDC (ČD) T115, pokud není popsána, pak podle technických podmínek výrobku</t>
  </si>
  <si>
    <t>45</t>
  </si>
  <si>
    <t>7593333561</t>
  </si>
  <si>
    <t>Oprava reléových bloků M</t>
  </si>
  <si>
    <t>1169385919</t>
  </si>
  <si>
    <t>Oprava reléových bloků M - oprava se provádí podle přidružených předpisů k předpisu SŽDC (ČD) T115, pokud není popsána, pak podle technických podmínek výrobku</t>
  </si>
  <si>
    <t>46</t>
  </si>
  <si>
    <t>7593333563</t>
  </si>
  <si>
    <t>Oprava reléových bloků OB1</t>
  </si>
  <si>
    <t>-1280172678</t>
  </si>
  <si>
    <t>Oprava reléových bloků OB1 - oprava se provádí podle přidružených předpisů k předpisu SŽDC (ČD) T115, pokud není popsána, pak podle technických podmínek výrobku</t>
  </si>
  <si>
    <t>47</t>
  </si>
  <si>
    <t>7593333565</t>
  </si>
  <si>
    <t>Oprava reléových bloků Q</t>
  </si>
  <si>
    <t>624769660</t>
  </si>
  <si>
    <t>Oprava reléových bloků Q - oprava se provádí podle přidružených předpisů k předpisu SŽDC (ČD) T115, pokud není popsána, pak podle technických podmínek výrobku</t>
  </si>
  <si>
    <t>48</t>
  </si>
  <si>
    <t>7593333568</t>
  </si>
  <si>
    <t>Oprava reléových bloků S</t>
  </si>
  <si>
    <t>-672685619</t>
  </si>
  <si>
    <t>Oprava reléových bloků S - oprava se provádí podle přidružených předpisů k předpisu SŽDC (ČD) T115, pokud není popsána, pak podle technických podmínek výrobku</t>
  </si>
  <si>
    <t>49</t>
  </si>
  <si>
    <t>7593333569</t>
  </si>
  <si>
    <t>Oprava reléových bloků V, VT</t>
  </si>
  <si>
    <t>-1634770466</t>
  </si>
  <si>
    <t>Oprava reléových bloků V, VT - oprava se provádí podle přidružených předpisů k předpisu SŽDC (ČD) T115, pokud není popsána, pak podle technických podmínek výrobku</t>
  </si>
  <si>
    <t>50</t>
  </si>
  <si>
    <t>7593333573</t>
  </si>
  <si>
    <t>Oprava reléových bloků VS-2</t>
  </si>
  <si>
    <t>-496733941</t>
  </si>
  <si>
    <t>Oprava reléových bloků VS-2 - oprava se provádí podle přidružených předpisů k předpisu SŽDC (ČD) T115, pokud není popsána, pak podle technických podmínek výrobku</t>
  </si>
  <si>
    <t>51</t>
  </si>
  <si>
    <t>7593333575</t>
  </si>
  <si>
    <t>Oprava reléových bloků W</t>
  </si>
  <si>
    <t>1728069168</t>
  </si>
  <si>
    <t>Oprava reléových bloků W - oprava se provádí podle přidružených předpisů k předpisu SŽDC (ČD) T115, pokud není popsána, pak podle technických podmínek výrobku</t>
  </si>
  <si>
    <t>52</t>
  </si>
  <si>
    <t>7593333620</t>
  </si>
  <si>
    <t>Oprava anulačního souboru ASE</t>
  </si>
  <si>
    <t>-288212522</t>
  </si>
  <si>
    <t>Oprava anulačního souboru ASE - oprava se provádí podle přidruženého předpisu č. 4 k předpisu SŽDC (ČD) T115; pokud není popsána, pak podle technických podmínek výrobku</t>
  </si>
  <si>
    <t>53</t>
  </si>
  <si>
    <t>7593333640</t>
  </si>
  <si>
    <t>Oprava reléové jednotky EK1-N</t>
  </si>
  <si>
    <t>-1834741586</t>
  </si>
  <si>
    <t>Oprava reléové jednotky EK1-N - oprava se provádí podle přidružených předpisů k předpisu SŽDC (ČD) T115, pokud není popsána, pak podle technických podmínek výrobku</t>
  </si>
  <si>
    <t>54</t>
  </si>
  <si>
    <t>7593333642</t>
  </si>
  <si>
    <t>Oprava reléové jednotky EK1-sti/sti</t>
  </si>
  <si>
    <t>642859354</t>
  </si>
  <si>
    <t>Oprava reléové jednotky EK1-sti/sti - oprava se provádí podle přidružených předpisů k předpisu SŽDC (ČD) T115, pokud není popsána, pak podle technických podmínek výrobku</t>
  </si>
  <si>
    <t>55</t>
  </si>
  <si>
    <t>7593333644</t>
  </si>
  <si>
    <t>Oprava reléové jednotky EK1-ss/sti</t>
  </si>
  <si>
    <t>2028164376</t>
  </si>
  <si>
    <t>Oprava reléové jednotky EK1-ss/sti - oprava se provádí podle přidružených předpisů k předpisu SŽDC (ČD) T115, pokud není popsána, pak podle technických podmínek výrobku</t>
  </si>
  <si>
    <t>56</t>
  </si>
  <si>
    <t>7593333646</t>
  </si>
  <si>
    <t>Oprava reléové jednotky EK1-Dst</t>
  </si>
  <si>
    <t>-576322284</t>
  </si>
  <si>
    <t>Oprava reléové jednotky EK1-Dst - oprava se provádí podle přidružených předpisů k předpisu SŽDC (ČD) T115, pokud není popsána, pak podle technických podmínek výrobku</t>
  </si>
  <si>
    <t>57</t>
  </si>
  <si>
    <t>7593333648</t>
  </si>
  <si>
    <t>Oprava reléové jednotky EK1-Dss</t>
  </si>
  <si>
    <t>2096340245</t>
  </si>
  <si>
    <t>Oprava reléové jednotky EK1-Dss - oprava se provádí podle přidružených předpisů k předpisu SŽDC (ČD) T115, pokud není popsána, pak podle technických podmínek výrobku</t>
  </si>
  <si>
    <t>58</t>
  </si>
  <si>
    <t>7593333652</t>
  </si>
  <si>
    <t>Oprava reléové jednotky EK1-Z1</t>
  </si>
  <si>
    <t>196028571</t>
  </si>
  <si>
    <t>Oprava reléové jednotky EK1-Z1 - oprava se provádí podle přidružených předpisů k předpisu SŽDC (ČD) T115, pokud není popsána, pak podle technických podmínek výrobku</t>
  </si>
  <si>
    <t>59</t>
  </si>
  <si>
    <t>7593333680</t>
  </si>
  <si>
    <t>Oprava hlídače izolačního stavu HIS</t>
  </si>
  <si>
    <t>-760660470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</si>
</sst>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s="1" customFormat="1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F2" s="247"/>
      <c r="BG2" s="247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pans="1:74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10" t="s">
        <v>15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18"/>
      <c r="AQ5" s="18"/>
      <c r="AR5" s="16"/>
      <c r="BG5" s="207" t="s">
        <v>16</v>
      </c>
      <c r="BS5" s="13" t="s">
        <v>7</v>
      </c>
    </row>
    <row r="6" spans="1:74" s="1" customFormat="1" ht="36.950000000000003" customHeight="1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212" t="s">
        <v>18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18"/>
      <c r="AQ6" s="18"/>
      <c r="AR6" s="16"/>
      <c r="BG6" s="208"/>
      <c r="BS6" s="13" t="s">
        <v>7</v>
      </c>
    </row>
    <row r="7" spans="1:74" s="1" customFormat="1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G7" s="208"/>
      <c r="BS7" s="13" t="s">
        <v>7</v>
      </c>
    </row>
    <row r="8" spans="1:74" s="1" customFormat="1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/>
      <c r="AO8" s="18"/>
      <c r="AP8" s="18"/>
      <c r="AQ8" s="18"/>
      <c r="AR8" s="16"/>
      <c r="BG8" s="208"/>
      <c r="BS8" s="13" t="s">
        <v>7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08"/>
      <c r="BS9" s="13" t="s">
        <v>7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G10" s="208"/>
      <c r="BS10" s="13" t="s">
        <v>7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G11" s="208"/>
      <c r="BS11" s="13" t="s">
        <v>7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08"/>
      <c r="BS12" s="13" t="s">
        <v>7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G13" s="208"/>
      <c r="BS13" s="13" t="s">
        <v>7</v>
      </c>
    </row>
    <row r="14" spans="1:74">
      <c r="B14" s="17"/>
      <c r="C14" s="18"/>
      <c r="D14" s="18"/>
      <c r="E14" s="213" t="s">
        <v>29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G14" s="208"/>
      <c r="BS14" s="13" t="s">
        <v>7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08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G16" s="208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G17" s="208"/>
      <c r="BS17" s="13" t="s">
        <v>5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08"/>
      <c r="BS18" s="13" t="s">
        <v>7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G19" s="208"/>
      <c r="BS19" s="13" t="s">
        <v>7</v>
      </c>
    </row>
    <row r="20" spans="1:71" s="1" customFormat="1" ht="18.399999999999999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G20" s="208"/>
      <c r="BS20" s="13" t="s">
        <v>5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08"/>
    </row>
    <row r="22" spans="1:71" s="1" customFormat="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08"/>
    </row>
    <row r="23" spans="1:71" s="1" customFormat="1" ht="16.5" customHeight="1">
      <c r="B23" s="17"/>
      <c r="C23" s="18"/>
      <c r="D23" s="18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18"/>
      <c r="AP23" s="18"/>
      <c r="AQ23" s="18"/>
      <c r="AR23" s="16"/>
      <c r="BG23" s="208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08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G25" s="208"/>
    </row>
    <row r="26" spans="1:71" s="2" customFormat="1" ht="25.9" customHeight="1">
      <c r="A26" s="30"/>
      <c r="B26" s="31"/>
      <c r="C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6">
        <f>ROUND(AG94,2)</f>
        <v>0</v>
      </c>
      <c r="AL26" s="217"/>
      <c r="AM26" s="217"/>
      <c r="AN26" s="217"/>
      <c r="AO26" s="217"/>
      <c r="AP26" s="32"/>
      <c r="AQ26" s="32"/>
      <c r="AR26" s="35"/>
      <c r="BG26" s="208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08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8" t="s">
        <v>35</v>
      </c>
      <c r="M28" s="218"/>
      <c r="N28" s="218"/>
      <c r="O28" s="218"/>
      <c r="P28" s="218"/>
      <c r="Q28" s="32"/>
      <c r="R28" s="32"/>
      <c r="S28" s="32"/>
      <c r="T28" s="32"/>
      <c r="U28" s="32"/>
      <c r="V28" s="32"/>
      <c r="W28" s="218" t="s">
        <v>36</v>
      </c>
      <c r="X28" s="218"/>
      <c r="Y28" s="218"/>
      <c r="Z28" s="218"/>
      <c r="AA28" s="218"/>
      <c r="AB28" s="218"/>
      <c r="AC28" s="218"/>
      <c r="AD28" s="218"/>
      <c r="AE28" s="218"/>
      <c r="AF28" s="32"/>
      <c r="AG28" s="32"/>
      <c r="AH28" s="32"/>
      <c r="AI28" s="32"/>
      <c r="AJ28" s="32"/>
      <c r="AK28" s="218" t="s">
        <v>37</v>
      </c>
      <c r="AL28" s="218"/>
      <c r="AM28" s="218"/>
      <c r="AN28" s="218"/>
      <c r="AO28" s="218"/>
      <c r="AP28" s="32"/>
      <c r="AQ28" s="32"/>
      <c r="AR28" s="35"/>
      <c r="BG28" s="208"/>
    </row>
    <row r="29" spans="1:71" s="3" customFormat="1" ht="14.45" customHeight="1">
      <c r="B29" s="36"/>
      <c r="C29" s="37"/>
      <c r="D29" s="25" t="s">
        <v>38</v>
      </c>
      <c r="E29" s="37"/>
      <c r="F29" s="25" t="s">
        <v>39</v>
      </c>
      <c r="G29" s="37"/>
      <c r="H29" s="37"/>
      <c r="I29" s="37"/>
      <c r="J29" s="37"/>
      <c r="K29" s="37"/>
      <c r="L29" s="221">
        <v>0.21</v>
      </c>
      <c r="M29" s="220"/>
      <c r="N29" s="220"/>
      <c r="O29" s="220"/>
      <c r="P29" s="220"/>
      <c r="Q29" s="37"/>
      <c r="R29" s="37"/>
      <c r="S29" s="37"/>
      <c r="T29" s="37"/>
      <c r="U29" s="37"/>
      <c r="V29" s="37"/>
      <c r="W29" s="219">
        <f>ROUND(BB94,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7"/>
      <c r="AG29" s="37"/>
      <c r="AH29" s="37"/>
      <c r="AI29" s="37"/>
      <c r="AJ29" s="37"/>
      <c r="AK29" s="219">
        <f>ROUND(AX94, 2)</f>
        <v>0</v>
      </c>
      <c r="AL29" s="220"/>
      <c r="AM29" s="220"/>
      <c r="AN29" s="220"/>
      <c r="AO29" s="220"/>
      <c r="AP29" s="37"/>
      <c r="AQ29" s="37"/>
      <c r="AR29" s="38"/>
      <c r="BG29" s="209"/>
    </row>
    <row r="30" spans="1:71" s="3" customFormat="1" ht="14.45" customHeight="1">
      <c r="B30" s="36"/>
      <c r="C30" s="37"/>
      <c r="D30" s="37"/>
      <c r="E30" s="37"/>
      <c r="F30" s="25" t="s">
        <v>40</v>
      </c>
      <c r="G30" s="37"/>
      <c r="H30" s="37"/>
      <c r="I30" s="37"/>
      <c r="J30" s="37"/>
      <c r="K30" s="37"/>
      <c r="L30" s="221">
        <v>0.15</v>
      </c>
      <c r="M30" s="220"/>
      <c r="N30" s="220"/>
      <c r="O30" s="220"/>
      <c r="P30" s="220"/>
      <c r="Q30" s="37"/>
      <c r="R30" s="37"/>
      <c r="S30" s="37"/>
      <c r="T30" s="37"/>
      <c r="U30" s="37"/>
      <c r="V30" s="37"/>
      <c r="W30" s="219">
        <f>ROUND(BC94,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7"/>
      <c r="AG30" s="37"/>
      <c r="AH30" s="37"/>
      <c r="AI30" s="37"/>
      <c r="AJ30" s="37"/>
      <c r="AK30" s="219">
        <f>ROUND(AY94, 2)</f>
        <v>0</v>
      </c>
      <c r="AL30" s="220"/>
      <c r="AM30" s="220"/>
      <c r="AN30" s="220"/>
      <c r="AO30" s="220"/>
      <c r="AP30" s="37"/>
      <c r="AQ30" s="37"/>
      <c r="AR30" s="38"/>
      <c r="BG30" s="209"/>
    </row>
    <row r="31" spans="1:71" s="3" customFormat="1" ht="14.45" hidden="1" customHeight="1">
      <c r="B31" s="36"/>
      <c r="C31" s="37"/>
      <c r="D31" s="37"/>
      <c r="E31" s="37"/>
      <c r="F31" s="25" t="s">
        <v>41</v>
      </c>
      <c r="G31" s="37"/>
      <c r="H31" s="37"/>
      <c r="I31" s="37"/>
      <c r="J31" s="37"/>
      <c r="K31" s="37"/>
      <c r="L31" s="221">
        <v>0.21</v>
      </c>
      <c r="M31" s="220"/>
      <c r="N31" s="220"/>
      <c r="O31" s="220"/>
      <c r="P31" s="220"/>
      <c r="Q31" s="37"/>
      <c r="R31" s="37"/>
      <c r="S31" s="37"/>
      <c r="T31" s="37"/>
      <c r="U31" s="37"/>
      <c r="V31" s="37"/>
      <c r="W31" s="219">
        <f>ROUND(BD94, 2)</f>
        <v>0</v>
      </c>
      <c r="X31" s="220"/>
      <c r="Y31" s="220"/>
      <c r="Z31" s="220"/>
      <c r="AA31" s="220"/>
      <c r="AB31" s="220"/>
      <c r="AC31" s="220"/>
      <c r="AD31" s="220"/>
      <c r="AE31" s="220"/>
      <c r="AF31" s="37"/>
      <c r="AG31" s="37"/>
      <c r="AH31" s="37"/>
      <c r="AI31" s="37"/>
      <c r="AJ31" s="37"/>
      <c r="AK31" s="219">
        <v>0</v>
      </c>
      <c r="AL31" s="220"/>
      <c r="AM31" s="220"/>
      <c r="AN31" s="220"/>
      <c r="AO31" s="220"/>
      <c r="AP31" s="37"/>
      <c r="AQ31" s="37"/>
      <c r="AR31" s="38"/>
      <c r="BG31" s="209"/>
    </row>
    <row r="32" spans="1:71" s="3" customFormat="1" ht="14.45" hidden="1" customHeight="1">
      <c r="B32" s="36"/>
      <c r="C32" s="37"/>
      <c r="D32" s="37"/>
      <c r="E32" s="37"/>
      <c r="F32" s="25" t="s">
        <v>42</v>
      </c>
      <c r="G32" s="37"/>
      <c r="H32" s="37"/>
      <c r="I32" s="37"/>
      <c r="J32" s="37"/>
      <c r="K32" s="37"/>
      <c r="L32" s="221">
        <v>0.15</v>
      </c>
      <c r="M32" s="220"/>
      <c r="N32" s="220"/>
      <c r="O32" s="220"/>
      <c r="P32" s="220"/>
      <c r="Q32" s="37"/>
      <c r="R32" s="37"/>
      <c r="S32" s="37"/>
      <c r="T32" s="37"/>
      <c r="U32" s="37"/>
      <c r="V32" s="37"/>
      <c r="W32" s="219">
        <f>ROUND(BE94, 2)</f>
        <v>0</v>
      </c>
      <c r="X32" s="220"/>
      <c r="Y32" s="220"/>
      <c r="Z32" s="220"/>
      <c r="AA32" s="220"/>
      <c r="AB32" s="220"/>
      <c r="AC32" s="220"/>
      <c r="AD32" s="220"/>
      <c r="AE32" s="220"/>
      <c r="AF32" s="37"/>
      <c r="AG32" s="37"/>
      <c r="AH32" s="37"/>
      <c r="AI32" s="37"/>
      <c r="AJ32" s="37"/>
      <c r="AK32" s="219">
        <v>0</v>
      </c>
      <c r="AL32" s="220"/>
      <c r="AM32" s="220"/>
      <c r="AN32" s="220"/>
      <c r="AO32" s="220"/>
      <c r="AP32" s="37"/>
      <c r="AQ32" s="37"/>
      <c r="AR32" s="38"/>
      <c r="BG32" s="209"/>
    </row>
    <row r="33" spans="1:59" s="3" customFormat="1" ht="14.45" hidden="1" customHeight="1">
      <c r="B33" s="36"/>
      <c r="C33" s="37"/>
      <c r="D33" s="37"/>
      <c r="E33" s="37"/>
      <c r="F33" s="25" t="s">
        <v>43</v>
      </c>
      <c r="G33" s="37"/>
      <c r="H33" s="37"/>
      <c r="I33" s="37"/>
      <c r="J33" s="37"/>
      <c r="K33" s="37"/>
      <c r="L33" s="221">
        <v>0</v>
      </c>
      <c r="M33" s="220"/>
      <c r="N33" s="220"/>
      <c r="O33" s="220"/>
      <c r="P33" s="220"/>
      <c r="Q33" s="37"/>
      <c r="R33" s="37"/>
      <c r="S33" s="37"/>
      <c r="T33" s="37"/>
      <c r="U33" s="37"/>
      <c r="V33" s="37"/>
      <c r="W33" s="219">
        <f>ROUND(BF94,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7"/>
      <c r="AG33" s="37"/>
      <c r="AH33" s="37"/>
      <c r="AI33" s="37"/>
      <c r="AJ33" s="37"/>
      <c r="AK33" s="219">
        <v>0</v>
      </c>
      <c r="AL33" s="220"/>
      <c r="AM33" s="220"/>
      <c r="AN33" s="220"/>
      <c r="AO33" s="220"/>
      <c r="AP33" s="37"/>
      <c r="AQ33" s="37"/>
      <c r="AR33" s="38"/>
      <c r="BG33" s="209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08"/>
    </row>
    <row r="35" spans="1:59" s="2" customFormat="1" ht="25.9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2" t="s">
        <v>46</v>
      </c>
      <c r="Y35" s="223"/>
      <c r="Z35" s="223"/>
      <c r="AA35" s="223"/>
      <c r="AB35" s="223"/>
      <c r="AC35" s="41"/>
      <c r="AD35" s="41"/>
      <c r="AE35" s="41"/>
      <c r="AF35" s="41"/>
      <c r="AG35" s="41"/>
      <c r="AH35" s="41"/>
      <c r="AI35" s="41"/>
      <c r="AJ35" s="41"/>
      <c r="AK35" s="224">
        <f>SUM(AK26:AK33)</f>
        <v>0</v>
      </c>
      <c r="AL35" s="223"/>
      <c r="AM35" s="223"/>
      <c r="AN35" s="223"/>
      <c r="AO35" s="225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9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9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9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9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9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9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9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9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9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9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9" s="2" customFormat="1" ht="14.45" customHeight="1">
      <c r="B49" s="43"/>
      <c r="C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9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9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9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9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9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9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9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9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9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9" s="2" customFormat="1">
      <c r="A60" s="30"/>
      <c r="B60" s="31"/>
      <c r="C60" s="32"/>
      <c r="D60" s="48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49</v>
      </c>
      <c r="AI60" s="34"/>
      <c r="AJ60" s="34"/>
      <c r="AK60" s="34"/>
      <c r="AL60" s="34"/>
      <c r="AM60" s="48" t="s">
        <v>50</v>
      </c>
      <c r="AN60" s="34"/>
      <c r="AO60" s="34"/>
      <c r="AP60" s="32"/>
      <c r="AQ60" s="32"/>
      <c r="AR60" s="35"/>
      <c r="BG60" s="30"/>
    </row>
    <row r="61" spans="1:59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9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9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9" s="2" customFormat="1">
      <c r="A64" s="30"/>
      <c r="B64" s="31"/>
      <c r="C64" s="32"/>
      <c r="D64" s="45" t="s">
        <v>51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52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9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9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9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9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9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9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9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9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9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9" s="2" customFormat="1">
      <c r="A75" s="30"/>
      <c r="B75" s="31"/>
      <c r="C75" s="32"/>
      <c r="D75" s="48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49</v>
      </c>
      <c r="AI75" s="34"/>
      <c r="AJ75" s="34"/>
      <c r="AK75" s="34"/>
      <c r="AL75" s="34"/>
      <c r="AM75" s="48" t="s">
        <v>50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19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5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2021-01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26" t="str">
        <f>K6</f>
        <v>Údržba a opravy výměnných dílů zabezpečovacího zařízení v obvodu SSZT 2021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5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Olomouc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23</v>
      </c>
      <c r="AJ87" s="32"/>
      <c r="AK87" s="32"/>
      <c r="AL87" s="32"/>
      <c r="AM87" s="228" t="str">
        <f>IF(AN8= "","",AN8)</f>
        <v/>
      </c>
      <c r="AN87" s="228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29" t="str">
        <f>IF(E17="","",E17)</f>
        <v xml:space="preserve"> </v>
      </c>
      <c r="AN89" s="230"/>
      <c r="AO89" s="230"/>
      <c r="AP89" s="230"/>
      <c r="AQ89" s="32"/>
      <c r="AR89" s="35"/>
      <c r="AS89" s="231" t="s">
        <v>54</v>
      </c>
      <c r="AT89" s="232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0"/>
    </row>
    <row r="90" spans="1:91" s="2" customFormat="1" ht="25.7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29" t="str">
        <f>IF(E20="","",E20)</f>
        <v>Správa železnic,s.o., OŘ Olomouc</v>
      </c>
      <c r="AN90" s="230"/>
      <c r="AO90" s="230"/>
      <c r="AP90" s="230"/>
      <c r="AQ90" s="32"/>
      <c r="AR90" s="35"/>
      <c r="AS90" s="233"/>
      <c r="AT90" s="234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5"/>
      <c r="AT91" s="236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0"/>
    </row>
    <row r="92" spans="1:91" s="2" customFormat="1" ht="29.25" customHeight="1">
      <c r="A92" s="30"/>
      <c r="B92" s="31"/>
      <c r="C92" s="237" t="s">
        <v>55</v>
      </c>
      <c r="D92" s="238"/>
      <c r="E92" s="238"/>
      <c r="F92" s="238"/>
      <c r="G92" s="238"/>
      <c r="H92" s="69"/>
      <c r="I92" s="239" t="s">
        <v>56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57</v>
      </c>
      <c r="AH92" s="238"/>
      <c r="AI92" s="238"/>
      <c r="AJ92" s="238"/>
      <c r="AK92" s="238"/>
      <c r="AL92" s="238"/>
      <c r="AM92" s="238"/>
      <c r="AN92" s="239" t="s">
        <v>58</v>
      </c>
      <c r="AO92" s="238"/>
      <c r="AP92" s="241"/>
      <c r="AQ92" s="70" t="s">
        <v>59</v>
      </c>
      <c r="AR92" s="35"/>
      <c r="AS92" s="71" t="s">
        <v>60</v>
      </c>
      <c r="AT92" s="72" t="s">
        <v>61</v>
      </c>
      <c r="AU92" s="72" t="s">
        <v>62</v>
      </c>
      <c r="AV92" s="72" t="s">
        <v>63</v>
      </c>
      <c r="AW92" s="72" t="s">
        <v>64</v>
      </c>
      <c r="AX92" s="72" t="s">
        <v>65</v>
      </c>
      <c r="AY92" s="72" t="s">
        <v>66</v>
      </c>
      <c r="AZ92" s="72" t="s">
        <v>67</v>
      </c>
      <c r="BA92" s="72" t="s">
        <v>68</v>
      </c>
      <c r="BB92" s="72" t="s">
        <v>69</v>
      </c>
      <c r="BC92" s="72" t="s">
        <v>70</v>
      </c>
      <c r="BD92" s="72" t="s">
        <v>71</v>
      </c>
      <c r="BE92" s="72" t="s">
        <v>72</v>
      </c>
      <c r="BF92" s="73" t="s">
        <v>73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0"/>
    </row>
    <row r="94" spans="1:91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5">
        <f>ROUND(AG95,2)</f>
        <v>0</v>
      </c>
      <c r="AH94" s="245"/>
      <c r="AI94" s="245"/>
      <c r="AJ94" s="245"/>
      <c r="AK94" s="245"/>
      <c r="AL94" s="245"/>
      <c r="AM94" s="245"/>
      <c r="AN94" s="246">
        <f>SUM(AG94,AV94)</f>
        <v>0</v>
      </c>
      <c r="AO94" s="246"/>
      <c r="AP94" s="246"/>
      <c r="AQ94" s="81" t="s">
        <v>1</v>
      </c>
      <c r="AR94" s="82"/>
      <c r="AS94" s="83">
        <f>ROUND(AS95,2)</f>
        <v>0</v>
      </c>
      <c r="AT94" s="84">
        <f>ROUND(AT95,2)</f>
        <v>0</v>
      </c>
      <c r="AU94" s="85">
        <f>ROUND(AU95,2)</f>
        <v>0</v>
      </c>
      <c r="AV94" s="85">
        <f>ROUND(SUM(AX94:AY94),2)</f>
        <v>0</v>
      </c>
      <c r="AW94" s="86">
        <f>ROUND(AW95,5)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>ROUND(BB95,2)</f>
        <v>0</v>
      </c>
      <c r="BC94" s="85">
        <f>ROUND(BC95,2)</f>
        <v>0</v>
      </c>
      <c r="BD94" s="85">
        <f>ROUND(BD95,2)</f>
        <v>0</v>
      </c>
      <c r="BE94" s="85">
        <f>ROUND(BE95,2)</f>
        <v>0</v>
      </c>
      <c r="BF94" s="87">
        <f>ROUND(BF95,2)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6</v>
      </c>
      <c r="BX94" s="88" t="s">
        <v>79</v>
      </c>
      <c r="CL94" s="88" t="s">
        <v>1</v>
      </c>
    </row>
    <row r="95" spans="1:91" s="7" customFormat="1" ht="37.5" customHeight="1">
      <c r="A95" s="90" t="s">
        <v>80</v>
      </c>
      <c r="B95" s="91"/>
      <c r="C95" s="92"/>
      <c r="D95" s="244" t="s">
        <v>81</v>
      </c>
      <c r="E95" s="244"/>
      <c r="F95" s="244"/>
      <c r="G95" s="244"/>
      <c r="H95" s="244"/>
      <c r="I95" s="93"/>
      <c r="J95" s="244" t="s">
        <v>82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'PS 01 - Údržba a oprava v...'!K32</f>
        <v>0</v>
      </c>
      <c r="AH95" s="243"/>
      <c r="AI95" s="243"/>
      <c r="AJ95" s="243"/>
      <c r="AK95" s="243"/>
      <c r="AL95" s="243"/>
      <c r="AM95" s="243"/>
      <c r="AN95" s="242">
        <f>SUM(AG95,AV95)</f>
        <v>0</v>
      </c>
      <c r="AO95" s="243"/>
      <c r="AP95" s="243"/>
      <c r="AQ95" s="94" t="s">
        <v>83</v>
      </c>
      <c r="AR95" s="95"/>
      <c r="AS95" s="96">
        <f>'PS 01 - Údržba a oprava v...'!K30</f>
        <v>0</v>
      </c>
      <c r="AT95" s="97">
        <f>'PS 01 - Údržba a oprava v...'!K31</f>
        <v>0</v>
      </c>
      <c r="AU95" s="97">
        <v>0</v>
      </c>
      <c r="AV95" s="97">
        <f>ROUND(SUM(AX95:AY95),2)</f>
        <v>0</v>
      </c>
      <c r="AW95" s="98">
        <f>'PS 01 - Údržba a oprava v...'!T117</f>
        <v>0</v>
      </c>
      <c r="AX95" s="97">
        <f>'PS 01 - Údržba a oprava v...'!K35</f>
        <v>0</v>
      </c>
      <c r="AY95" s="97">
        <f>'PS 01 - Údržba a oprava v...'!K36</f>
        <v>0</v>
      </c>
      <c r="AZ95" s="97">
        <f>'PS 01 - Údržba a oprava v...'!K37</f>
        <v>0</v>
      </c>
      <c r="BA95" s="97">
        <f>'PS 01 - Údržba a oprava v...'!K38</f>
        <v>0</v>
      </c>
      <c r="BB95" s="97">
        <f>'PS 01 - Údržba a oprava v...'!F35</f>
        <v>0</v>
      </c>
      <c r="BC95" s="97">
        <f>'PS 01 - Údržba a oprava v...'!F36</f>
        <v>0</v>
      </c>
      <c r="BD95" s="97">
        <f>'PS 01 - Údržba a oprava v...'!F37</f>
        <v>0</v>
      </c>
      <c r="BE95" s="97">
        <f>'PS 01 - Údržba a oprava v...'!F38</f>
        <v>0</v>
      </c>
      <c r="BF95" s="99">
        <f>'PS 01 - Údržba a oprava v...'!F39</f>
        <v>0</v>
      </c>
      <c r="BT95" s="100" t="s">
        <v>84</v>
      </c>
      <c r="BV95" s="100" t="s">
        <v>78</v>
      </c>
      <c r="BW95" s="100" t="s">
        <v>85</v>
      </c>
      <c r="BX95" s="100" t="s">
        <v>6</v>
      </c>
      <c r="CL95" s="100" t="s">
        <v>1</v>
      </c>
      <c r="CM95" s="100" t="s">
        <v>86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Or4wrziYg/pmZh8sOeNA4ujNIWCr4D3GQsY1jTfJGh8k9Xys5CHQCleP7uoWKVfkAMSit/Qn81Idh0OLTk1Z0g==" saltValue="HNTOdJpxSGy6W604EGyHbQ7iZsUBjzW6MsBriL/jk/fd4o81KPGJeyzSpeRF9z9ZNihoavGybHbErqnrdzxb5A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Údržba a oprava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T2" s="13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6"/>
      <c r="AT3" s="13" t="s">
        <v>86</v>
      </c>
    </row>
    <row r="4" spans="1:46" s="1" customFormat="1" ht="24.95" customHeight="1">
      <c r="B4" s="16"/>
      <c r="D4" s="103" t="s">
        <v>87</v>
      </c>
      <c r="M4" s="16"/>
      <c r="N4" s="104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5" t="s">
        <v>17</v>
      </c>
      <c r="M6" s="16"/>
    </row>
    <row r="7" spans="1:46" s="1" customFormat="1" ht="23.25" customHeight="1">
      <c r="B7" s="16"/>
      <c r="E7" s="248" t="str">
        <f>'Rekapitulace stavby'!K6</f>
        <v>Údržba a opravy výměnných dílů zabezpečovacího zařízení v obvodu SSZT 2021</v>
      </c>
      <c r="F7" s="249"/>
      <c r="G7" s="249"/>
      <c r="H7" s="249"/>
      <c r="M7" s="16"/>
    </row>
    <row r="8" spans="1:46" s="2" customFormat="1" ht="12" customHeight="1">
      <c r="A8" s="30"/>
      <c r="B8" s="35"/>
      <c r="C8" s="30"/>
      <c r="D8" s="105" t="s">
        <v>88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customHeight="1">
      <c r="A9" s="30"/>
      <c r="B9" s="35"/>
      <c r="C9" s="30"/>
      <c r="D9" s="30"/>
      <c r="E9" s="250" t="s">
        <v>89</v>
      </c>
      <c r="F9" s="251"/>
      <c r="G9" s="251"/>
      <c r="H9" s="251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5" t="s">
        <v>19</v>
      </c>
      <c r="E11" s="30"/>
      <c r="F11" s="106" t="s">
        <v>1</v>
      </c>
      <c r="G11" s="30"/>
      <c r="H11" s="30"/>
      <c r="I11" s="105" t="s">
        <v>20</v>
      </c>
      <c r="J11" s="106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5" t="s">
        <v>21</v>
      </c>
      <c r="E12" s="30"/>
      <c r="F12" s="106" t="s">
        <v>22</v>
      </c>
      <c r="G12" s="30"/>
      <c r="H12" s="30"/>
      <c r="I12" s="105" t="s">
        <v>23</v>
      </c>
      <c r="J12" s="107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5" t="s">
        <v>24</v>
      </c>
      <c r="E14" s="30"/>
      <c r="F14" s="30"/>
      <c r="G14" s="30"/>
      <c r="H14" s="30"/>
      <c r="I14" s="105" t="s">
        <v>25</v>
      </c>
      <c r="J14" s="106" t="str">
        <f>IF('Rekapitulace stavby'!AN10="","",'Rekapitulace stavby'!AN10)</f>
        <v/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6" t="str">
        <f>IF('Rekapitulace stavby'!E11="","",'Rekapitulace stavby'!E11)</f>
        <v xml:space="preserve"> </v>
      </c>
      <c r="F15" s="30"/>
      <c r="G15" s="30"/>
      <c r="H15" s="30"/>
      <c r="I15" s="105" t="s">
        <v>27</v>
      </c>
      <c r="J15" s="106" t="str">
        <f>IF('Rekapitulace stavby'!AN11="","",'Rekapitulace stavby'!AN11)</f>
        <v/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5" t="s">
        <v>28</v>
      </c>
      <c r="E17" s="30"/>
      <c r="F17" s="30"/>
      <c r="G17" s="30"/>
      <c r="H17" s="30"/>
      <c r="I17" s="105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2" t="str">
        <f>'Rekapitulace stavby'!E14</f>
        <v>Vyplň údaj</v>
      </c>
      <c r="F18" s="253"/>
      <c r="G18" s="253"/>
      <c r="H18" s="253"/>
      <c r="I18" s="105" t="s">
        <v>27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5" t="s">
        <v>30</v>
      </c>
      <c r="E20" s="30"/>
      <c r="F20" s="30"/>
      <c r="G20" s="30"/>
      <c r="H20" s="30"/>
      <c r="I20" s="105" t="s">
        <v>25</v>
      </c>
      <c r="J20" s="106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6" t="str">
        <f>IF('Rekapitulace stavby'!E17="","",'Rekapitulace stavby'!E17)</f>
        <v xml:space="preserve"> </v>
      </c>
      <c r="F21" s="30"/>
      <c r="G21" s="30"/>
      <c r="H21" s="30"/>
      <c r="I21" s="105" t="s">
        <v>27</v>
      </c>
      <c r="J21" s="106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5" t="s">
        <v>31</v>
      </c>
      <c r="E23" s="30"/>
      <c r="F23" s="30"/>
      <c r="G23" s="30"/>
      <c r="H23" s="30"/>
      <c r="I23" s="105" t="s">
        <v>25</v>
      </c>
      <c r="J23" s="106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6" t="s">
        <v>32</v>
      </c>
      <c r="F24" s="30"/>
      <c r="G24" s="30"/>
      <c r="H24" s="30"/>
      <c r="I24" s="105" t="s">
        <v>27</v>
      </c>
      <c r="J24" s="106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5" t="s">
        <v>33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8"/>
      <c r="B27" s="109"/>
      <c r="C27" s="108"/>
      <c r="D27" s="108"/>
      <c r="E27" s="254" t="s">
        <v>1</v>
      </c>
      <c r="F27" s="254"/>
      <c r="G27" s="254"/>
      <c r="H27" s="254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1"/>
      <c r="E29" s="111"/>
      <c r="F29" s="111"/>
      <c r="G29" s="111"/>
      <c r="H29" s="111"/>
      <c r="I29" s="111"/>
      <c r="J29" s="111"/>
      <c r="K29" s="111"/>
      <c r="L29" s="111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5"/>
      <c r="C30" s="30"/>
      <c r="D30" s="30"/>
      <c r="E30" s="105" t="s">
        <v>90</v>
      </c>
      <c r="F30" s="30"/>
      <c r="G30" s="30"/>
      <c r="H30" s="30"/>
      <c r="I30" s="30"/>
      <c r="J30" s="30"/>
      <c r="K30" s="11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5"/>
      <c r="C31" s="30"/>
      <c r="D31" s="30"/>
      <c r="E31" s="105" t="s">
        <v>91</v>
      </c>
      <c r="F31" s="30"/>
      <c r="G31" s="30"/>
      <c r="H31" s="30"/>
      <c r="I31" s="30"/>
      <c r="J31" s="30"/>
      <c r="K31" s="11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3" t="s">
        <v>34</v>
      </c>
      <c r="E32" s="30"/>
      <c r="F32" s="30"/>
      <c r="G32" s="30"/>
      <c r="H32" s="30"/>
      <c r="I32" s="30"/>
      <c r="J32" s="30"/>
      <c r="K32" s="114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1"/>
      <c r="E33" s="111"/>
      <c r="F33" s="111"/>
      <c r="G33" s="111"/>
      <c r="H33" s="111"/>
      <c r="I33" s="111"/>
      <c r="J33" s="111"/>
      <c r="K33" s="111"/>
      <c r="L33" s="111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5" t="s">
        <v>36</v>
      </c>
      <c r="G34" s="30"/>
      <c r="H34" s="30"/>
      <c r="I34" s="115" t="s">
        <v>35</v>
      </c>
      <c r="J34" s="30"/>
      <c r="K34" s="115" t="s">
        <v>37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16" t="s">
        <v>38</v>
      </c>
      <c r="E35" s="105" t="s">
        <v>39</v>
      </c>
      <c r="F35" s="112">
        <f>ROUND((SUM(BE117:BE236)),  2)</f>
        <v>0</v>
      </c>
      <c r="G35" s="30"/>
      <c r="H35" s="30"/>
      <c r="I35" s="117">
        <v>0.21</v>
      </c>
      <c r="J35" s="30"/>
      <c r="K35" s="112">
        <f>ROUND(((SUM(BE117:BE236))*I35),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5" t="s">
        <v>40</v>
      </c>
      <c r="F36" s="112">
        <f>ROUND((SUM(BF117:BF236)),  2)</f>
        <v>0</v>
      </c>
      <c r="G36" s="30"/>
      <c r="H36" s="30"/>
      <c r="I36" s="117">
        <v>0.15</v>
      </c>
      <c r="J36" s="30"/>
      <c r="K36" s="112">
        <f>ROUND(((SUM(BF117:BF236))*I36),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5" t="s">
        <v>41</v>
      </c>
      <c r="F37" s="112">
        <f>ROUND((SUM(BG117:BG236)),  2)</f>
        <v>0</v>
      </c>
      <c r="G37" s="30"/>
      <c r="H37" s="30"/>
      <c r="I37" s="117">
        <v>0.21</v>
      </c>
      <c r="J37" s="30"/>
      <c r="K37" s="11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5" t="s">
        <v>42</v>
      </c>
      <c r="F38" s="112">
        <f>ROUND((SUM(BH117:BH236)),  2)</f>
        <v>0</v>
      </c>
      <c r="G38" s="30"/>
      <c r="H38" s="30"/>
      <c r="I38" s="117">
        <v>0.15</v>
      </c>
      <c r="J38" s="30"/>
      <c r="K38" s="11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5" t="s">
        <v>43</v>
      </c>
      <c r="F39" s="112">
        <f>ROUND((SUM(BI117:BI236)),  2)</f>
        <v>0</v>
      </c>
      <c r="G39" s="30"/>
      <c r="H39" s="30"/>
      <c r="I39" s="117">
        <v>0</v>
      </c>
      <c r="J39" s="30"/>
      <c r="K39" s="11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18"/>
      <c r="D41" s="119" t="s">
        <v>44</v>
      </c>
      <c r="E41" s="120"/>
      <c r="F41" s="120"/>
      <c r="G41" s="121" t="s">
        <v>45</v>
      </c>
      <c r="H41" s="122" t="s">
        <v>46</v>
      </c>
      <c r="I41" s="120"/>
      <c r="J41" s="120"/>
      <c r="K41" s="123">
        <f>SUM(K32:K39)</f>
        <v>0</v>
      </c>
      <c r="L41" s="124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5" t="s">
        <v>47</v>
      </c>
      <c r="E50" s="126"/>
      <c r="F50" s="126"/>
      <c r="G50" s="125" t="s">
        <v>48</v>
      </c>
      <c r="H50" s="126"/>
      <c r="I50" s="126"/>
      <c r="J50" s="126"/>
      <c r="K50" s="126"/>
      <c r="L50" s="126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>
      <c r="A61" s="30"/>
      <c r="B61" s="35"/>
      <c r="C61" s="30"/>
      <c r="D61" s="127" t="s">
        <v>49</v>
      </c>
      <c r="E61" s="128"/>
      <c r="F61" s="129" t="s">
        <v>50</v>
      </c>
      <c r="G61" s="127" t="s">
        <v>49</v>
      </c>
      <c r="H61" s="128"/>
      <c r="I61" s="128"/>
      <c r="J61" s="130" t="s">
        <v>50</v>
      </c>
      <c r="K61" s="128"/>
      <c r="L61" s="128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>
      <c r="A65" s="30"/>
      <c r="B65" s="35"/>
      <c r="C65" s="30"/>
      <c r="D65" s="125" t="s">
        <v>51</v>
      </c>
      <c r="E65" s="131"/>
      <c r="F65" s="131"/>
      <c r="G65" s="125" t="s">
        <v>52</v>
      </c>
      <c r="H65" s="131"/>
      <c r="I65" s="131"/>
      <c r="J65" s="131"/>
      <c r="K65" s="131"/>
      <c r="L65" s="13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>
      <c r="A76" s="30"/>
      <c r="B76" s="35"/>
      <c r="C76" s="30"/>
      <c r="D76" s="127" t="s">
        <v>49</v>
      </c>
      <c r="E76" s="128"/>
      <c r="F76" s="129" t="s">
        <v>50</v>
      </c>
      <c r="G76" s="127" t="s">
        <v>49</v>
      </c>
      <c r="H76" s="128"/>
      <c r="I76" s="128"/>
      <c r="J76" s="130" t="s">
        <v>50</v>
      </c>
      <c r="K76" s="128"/>
      <c r="L76" s="128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55" t="str">
        <f>E7</f>
        <v>Údržba a opravy výměnných dílů zabezpečovacího zařízení v obvodu SSZT 2021</v>
      </c>
      <c r="F85" s="256"/>
      <c r="G85" s="256"/>
      <c r="H85" s="256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88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customHeight="1">
      <c r="A87" s="30"/>
      <c r="B87" s="31"/>
      <c r="C87" s="32"/>
      <c r="D87" s="32"/>
      <c r="E87" s="226" t="str">
        <f>E9</f>
        <v>PS 01 - Údržba a oprava výměnných dílů zabezpečovacího zařízení v obvodu SSZT Olomouc 2021</v>
      </c>
      <c r="F87" s="257"/>
      <c r="G87" s="257"/>
      <c r="H87" s="257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21</v>
      </c>
      <c r="D89" s="32"/>
      <c r="E89" s="32"/>
      <c r="F89" s="23" t="str">
        <f>F12</f>
        <v>Olomouc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40.15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>Správa železnic,s.o., OŘ Olomouc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6" t="s">
        <v>93</v>
      </c>
      <c r="D94" s="137"/>
      <c r="E94" s="137"/>
      <c r="F94" s="137"/>
      <c r="G94" s="137"/>
      <c r="H94" s="137"/>
      <c r="I94" s="138" t="s">
        <v>94</v>
      </c>
      <c r="J94" s="138" t="s">
        <v>95</v>
      </c>
      <c r="K94" s="138" t="s">
        <v>96</v>
      </c>
      <c r="L94" s="137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9" t="s">
        <v>97</v>
      </c>
      <c r="D96" s="32"/>
      <c r="E96" s="32"/>
      <c r="F96" s="32"/>
      <c r="G96" s="32"/>
      <c r="H96" s="32"/>
      <c r="I96" s="80">
        <f>Q117</f>
        <v>0</v>
      </c>
      <c r="J96" s="80">
        <f>R117</f>
        <v>0</v>
      </c>
      <c r="K96" s="80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98</v>
      </c>
    </row>
    <row r="97" spans="1:31" s="9" customFormat="1" ht="24.95" customHeight="1">
      <c r="B97" s="140"/>
      <c r="C97" s="141"/>
      <c r="D97" s="142" t="s">
        <v>99</v>
      </c>
      <c r="E97" s="143"/>
      <c r="F97" s="143"/>
      <c r="G97" s="143"/>
      <c r="H97" s="143"/>
      <c r="I97" s="144">
        <f>Q122</f>
        <v>0</v>
      </c>
      <c r="J97" s="144">
        <f>R122</f>
        <v>0</v>
      </c>
      <c r="K97" s="144">
        <f>K122</f>
        <v>0</v>
      </c>
      <c r="L97" s="141"/>
      <c r="M97" s="145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100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3.25" customHeight="1">
      <c r="A107" s="30"/>
      <c r="B107" s="31"/>
      <c r="C107" s="32"/>
      <c r="D107" s="32"/>
      <c r="E107" s="255" t="str">
        <f>E7</f>
        <v>Údržba a opravy výměnných dílů zabezpečovacího zařízení v obvodu SSZT 2021</v>
      </c>
      <c r="F107" s="256"/>
      <c r="G107" s="256"/>
      <c r="H107" s="256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88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75" customHeight="1">
      <c r="A109" s="30"/>
      <c r="B109" s="31"/>
      <c r="C109" s="32"/>
      <c r="D109" s="32"/>
      <c r="E109" s="226" t="str">
        <f>E9</f>
        <v>PS 01 - Údržba a oprava výměnných dílů zabezpečovacího zařízení v obvodu SSZT Olomouc 2021</v>
      </c>
      <c r="F109" s="257"/>
      <c r="G109" s="257"/>
      <c r="H109" s="257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21</v>
      </c>
      <c r="D111" s="32"/>
      <c r="E111" s="32"/>
      <c r="F111" s="23" t="str">
        <f>F12</f>
        <v>Olomouc</v>
      </c>
      <c r="G111" s="32"/>
      <c r="H111" s="32"/>
      <c r="I111" s="25" t="s">
        <v>23</v>
      </c>
      <c r="J111" s="62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 </v>
      </c>
      <c r="G113" s="32"/>
      <c r="H113" s="32"/>
      <c r="I113" s="25" t="s">
        <v>30</v>
      </c>
      <c r="J113" s="28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40.15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31</v>
      </c>
      <c r="J114" s="28" t="str">
        <f>E24</f>
        <v>Správa železnic,s.o., OŘ Olomouc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6"/>
      <c r="B116" s="147"/>
      <c r="C116" s="148" t="s">
        <v>101</v>
      </c>
      <c r="D116" s="149" t="s">
        <v>59</v>
      </c>
      <c r="E116" s="149" t="s">
        <v>55</v>
      </c>
      <c r="F116" s="149" t="s">
        <v>56</v>
      </c>
      <c r="G116" s="149" t="s">
        <v>102</v>
      </c>
      <c r="H116" s="149" t="s">
        <v>103</v>
      </c>
      <c r="I116" s="149" t="s">
        <v>104</v>
      </c>
      <c r="J116" s="149" t="s">
        <v>105</v>
      </c>
      <c r="K116" s="150" t="s">
        <v>96</v>
      </c>
      <c r="L116" s="151" t="s">
        <v>106</v>
      </c>
      <c r="M116" s="152"/>
      <c r="N116" s="71" t="s">
        <v>1</v>
      </c>
      <c r="O116" s="72" t="s">
        <v>38</v>
      </c>
      <c r="P116" s="72" t="s">
        <v>107</v>
      </c>
      <c r="Q116" s="72" t="s">
        <v>108</v>
      </c>
      <c r="R116" s="72" t="s">
        <v>109</v>
      </c>
      <c r="S116" s="72" t="s">
        <v>110</v>
      </c>
      <c r="T116" s="72" t="s">
        <v>111</v>
      </c>
      <c r="U116" s="72" t="s">
        <v>112</v>
      </c>
      <c r="V116" s="72" t="s">
        <v>113</v>
      </c>
      <c r="W116" s="72" t="s">
        <v>114</v>
      </c>
      <c r="X116" s="72" t="s">
        <v>115</v>
      </c>
      <c r="Y116" s="73" t="s">
        <v>116</v>
      </c>
      <c r="Z116" s="146"/>
      <c r="AA116" s="146"/>
      <c r="AB116" s="146"/>
      <c r="AC116" s="146"/>
      <c r="AD116" s="146"/>
      <c r="AE116" s="146"/>
    </row>
    <row r="117" spans="1:65" s="2" customFormat="1" ht="22.9" customHeight="1">
      <c r="A117" s="30"/>
      <c r="B117" s="31"/>
      <c r="C117" s="78" t="s">
        <v>117</v>
      </c>
      <c r="D117" s="32"/>
      <c r="E117" s="32"/>
      <c r="F117" s="32"/>
      <c r="G117" s="32"/>
      <c r="H117" s="32"/>
      <c r="I117" s="32"/>
      <c r="J117" s="32"/>
      <c r="K117" s="153">
        <f>BK117</f>
        <v>0</v>
      </c>
      <c r="L117" s="32"/>
      <c r="M117" s="35"/>
      <c r="N117" s="74"/>
      <c r="O117" s="154"/>
      <c r="P117" s="75"/>
      <c r="Q117" s="155">
        <f>Q118+SUM(Q119:Q122)</f>
        <v>0</v>
      </c>
      <c r="R117" s="155">
        <f>R118+SUM(R119:R122)</f>
        <v>0</v>
      </c>
      <c r="S117" s="75"/>
      <c r="T117" s="156">
        <f>T118+SUM(T119:T122)</f>
        <v>0</v>
      </c>
      <c r="U117" s="75"/>
      <c r="V117" s="156">
        <f>V118+SUM(V119:V122)</f>
        <v>0</v>
      </c>
      <c r="W117" s="75"/>
      <c r="X117" s="156">
        <f>X118+SUM(X119:X122)</f>
        <v>0</v>
      </c>
      <c r="Y117" s="76"/>
      <c r="Z117" s="30"/>
      <c r="AA117" s="30"/>
      <c r="AB117" s="30"/>
      <c r="AC117" s="30"/>
      <c r="AD117" s="30"/>
      <c r="AE117" s="30"/>
      <c r="AT117" s="13" t="s">
        <v>75</v>
      </c>
      <c r="AU117" s="13" t="s">
        <v>98</v>
      </c>
      <c r="BK117" s="157">
        <f>BK118+SUM(BK119:BK122)</f>
        <v>0</v>
      </c>
    </row>
    <row r="118" spans="1:65" s="2" customFormat="1" ht="14.45" customHeight="1">
      <c r="A118" s="30"/>
      <c r="B118" s="31"/>
      <c r="C118" s="158" t="s">
        <v>84</v>
      </c>
      <c r="D118" s="158" t="s">
        <v>118</v>
      </c>
      <c r="E118" s="159" t="s">
        <v>119</v>
      </c>
      <c r="F118" s="160" t="s">
        <v>120</v>
      </c>
      <c r="G118" s="161" t="s">
        <v>121</v>
      </c>
      <c r="H118" s="162">
        <v>120</v>
      </c>
      <c r="I118" s="163"/>
      <c r="J118" s="164"/>
      <c r="K118" s="165">
        <f>ROUND(P118*H118,2)</f>
        <v>0</v>
      </c>
      <c r="L118" s="164"/>
      <c r="M118" s="166"/>
      <c r="N118" s="167" t="s">
        <v>1</v>
      </c>
      <c r="O118" s="168" t="s">
        <v>39</v>
      </c>
      <c r="P118" s="169">
        <f>I118+J118</f>
        <v>0</v>
      </c>
      <c r="Q118" s="169">
        <f>ROUND(I118*H118,2)</f>
        <v>0</v>
      </c>
      <c r="R118" s="169">
        <f>ROUND(J118*H118,2)</f>
        <v>0</v>
      </c>
      <c r="S118" s="67"/>
      <c r="T118" s="170">
        <f>S118*H118</f>
        <v>0</v>
      </c>
      <c r="U118" s="170">
        <v>0</v>
      </c>
      <c r="V118" s="170">
        <f>U118*H118</f>
        <v>0</v>
      </c>
      <c r="W118" s="170">
        <v>0</v>
      </c>
      <c r="X118" s="170">
        <f>W118*H118</f>
        <v>0</v>
      </c>
      <c r="Y118" s="171" t="s">
        <v>1</v>
      </c>
      <c r="Z118" s="30"/>
      <c r="AA118" s="30"/>
      <c r="AB118" s="30"/>
      <c r="AC118" s="30"/>
      <c r="AD118" s="30"/>
      <c r="AE118" s="30"/>
      <c r="AR118" s="172" t="s">
        <v>86</v>
      </c>
      <c r="AT118" s="172" t="s">
        <v>118</v>
      </c>
      <c r="AU118" s="172" t="s">
        <v>76</v>
      </c>
      <c r="AY118" s="13" t="s">
        <v>122</v>
      </c>
      <c r="BE118" s="173">
        <f>IF(O118="základní",K118,0)</f>
        <v>0</v>
      </c>
      <c r="BF118" s="173">
        <f>IF(O118="snížená",K118,0)</f>
        <v>0</v>
      </c>
      <c r="BG118" s="173">
        <f>IF(O118="zákl. přenesená",K118,0)</f>
        <v>0</v>
      </c>
      <c r="BH118" s="173">
        <f>IF(O118="sníž. přenesená",K118,0)</f>
        <v>0</v>
      </c>
      <c r="BI118" s="173">
        <f>IF(O118="nulová",K118,0)</f>
        <v>0</v>
      </c>
      <c r="BJ118" s="13" t="s">
        <v>84</v>
      </c>
      <c r="BK118" s="173">
        <f>ROUND(P118*H118,2)</f>
        <v>0</v>
      </c>
      <c r="BL118" s="13" t="s">
        <v>84</v>
      </c>
      <c r="BM118" s="172" t="s">
        <v>123</v>
      </c>
    </row>
    <row r="119" spans="1:65" s="2" customFormat="1" ht="11.25">
      <c r="A119" s="30"/>
      <c r="B119" s="31"/>
      <c r="C119" s="32"/>
      <c r="D119" s="174" t="s">
        <v>124</v>
      </c>
      <c r="E119" s="32"/>
      <c r="F119" s="175" t="s">
        <v>120</v>
      </c>
      <c r="G119" s="32"/>
      <c r="H119" s="32"/>
      <c r="I119" s="176"/>
      <c r="J119" s="176"/>
      <c r="K119" s="32"/>
      <c r="L119" s="32"/>
      <c r="M119" s="35"/>
      <c r="N119" s="177"/>
      <c r="O119" s="178"/>
      <c r="P119" s="67"/>
      <c r="Q119" s="67"/>
      <c r="R119" s="67"/>
      <c r="S119" s="67"/>
      <c r="T119" s="67"/>
      <c r="U119" s="67"/>
      <c r="V119" s="67"/>
      <c r="W119" s="67"/>
      <c r="X119" s="67"/>
      <c r="Y119" s="68"/>
      <c r="Z119" s="30"/>
      <c r="AA119" s="30"/>
      <c r="AB119" s="30"/>
      <c r="AC119" s="30"/>
      <c r="AD119" s="30"/>
      <c r="AE119" s="30"/>
      <c r="AT119" s="13" t="s">
        <v>124</v>
      </c>
      <c r="AU119" s="13" t="s">
        <v>76</v>
      </c>
    </row>
    <row r="120" spans="1:65" s="2" customFormat="1" ht="24.2" customHeight="1">
      <c r="A120" s="30"/>
      <c r="B120" s="31"/>
      <c r="C120" s="158" t="s">
        <v>86</v>
      </c>
      <c r="D120" s="158" t="s">
        <v>118</v>
      </c>
      <c r="E120" s="159" t="s">
        <v>125</v>
      </c>
      <c r="F120" s="160" t="s">
        <v>126</v>
      </c>
      <c r="G120" s="161" t="s">
        <v>121</v>
      </c>
      <c r="H120" s="162">
        <v>120</v>
      </c>
      <c r="I120" s="163"/>
      <c r="J120" s="164"/>
      <c r="K120" s="165">
        <f>ROUND(P120*H120,2)</f>
        <v>0</v>
      </c>
      <c r="L120" s="164"/>
      <c r="M120" s="166"/>
      <c r="N120" s="167" t="s">
        <v>1</v>
      </c>
      <c r="O120" s="168" t="s">
        <v>39</v>
      </c>
      <c r="P120" s="169">
        <f>I120+J120</f>
        <v>0</v>
      </c>
      <c r="Q120" s="169">
        <f>ROUND(I120*H120,2)</f>
        <v>0</v>
      </c>
      <c r="R120" s="169">
        <f>ROUND(J120*H120,2)</f>
        <v>0</v>
      </c>
      <c r="S120" s="67"/>
      <c r="T120" s="170">
        <f>S120*H120</f>
        <v>0</v>
      </c>
      <c r="U120" s="170">
        <v>0</v>
      </c>
      <c r="V120" s="170">
        <f>U120*H120</f>
        <v>0</v>
      </c>
      <c r="W120" s="170">
        <v>0</v>
      </c>
      <c r="X120" s="170">
        <f>W120*H120</f>
        <v>0</v>
      </c>
      <c r="Y120" s="171" t="s">
        <v>1</v>
      </c>
      <c r="Z120" s="30"/>
      <c r="AA120" s="30"/>
      <c r="AB120" s="30"/>
      <c r="AC120" s="30"/>
      <c r="AD120" s="30"/>
      <c r="AE120" s="30"/>
      <c r="AR120" s="172" t="s">
        <v>86</v>
      </c>
      <c r="AT120" s="172" t="s">
        <v>118</v>
      </c>
      <c r="AU120" s="172" t="s">
        <v>76</v>
      </c>
      <c r="AY120" s="13" t="s">
        <v>122</v>
      </c>
      <c r="BE120" s="173">
        <f>IF(O120="základní",K120,0)</f>
        <v>0</v>
      </c>
      <c r="BF120" s="173">
        <f>IF(O120="snížená",K120,0)</f>
        <v>0</v>
      </c>
      <c r="BG120" s="173">
        <f>IF(O120="zákl. přenesená",K120,0)</f>
        <v>0</v>
      </c>
      <c r="BH120" s="173">
        <f>IF(O120="sníž. přenesená",K120,0)</f>
        <v>0</v>
      </c>
      <c r="BI120" s="173">
        <f>IF(O120="nulová",K120,0)</f>
        <v>0</v>
      </c>
      <c r="BJ120" s="13" t="s">
        <v>84</v>
      </c>
      <c r="BK120" s="173">
        <f>ROUND(P120*H120,2)</f>
        <v>0</v>
      </c>
      <c r="BL120" s="13" t="s">
        <v>84</v>
      </c>
      <c r="BM120" s="172" t="s">
        <v>127</v>
      </c>
    </row>
    <row r="121" spans="1:65" s="2" customFormat="1" ht="11.25">
      <c r="A121" s="30"/>
      <c r="B121" s="31"/>
      <c r="C121" s="32"/>
      <c r="D121" s="174" t="s">
        <v>124</v>
      </c>
      <c r="E121" s="32"/>
      <c r="F121" s="175" t="s">
        <v>126</v>
      </c>
      <c r="G121" s="32"/>
      <c r="H121" s="32"/>
      <c r="I121" s="176"/>
      <c r="J121" s="176"/>
      <c r="K121" s="32"/>
      <c r="L121" s="32"/>
      <c r="M121" s="35"/>
      <c r="N121" s="177"/>
      <c r="O121" s="178"/>
      <c r="P121" s="67"/>
      <c r="Q121" s="67"/>
      <c r="R121" s="67"/>
      <c r="S121" s="67"/>
      <c r="T121" s="67"/>
      <c r="U121" s="67"/>
      <c r="V121" s="67"/>
      <c r="W121" s="67"/>
      <c r="X121" s="67"/>
      <c r="Y121" s="68"/>
      <c r="Z121" s="30"/>
      <c r="AA121" s="30"/>
      <c r="AB121" s="30"/>
      <c r="AC121" s="30"/>
      <c r="AD121" s="30"/>
      <c r="AE121" s="30"/>
      <c r="AT121" s="13" t="s">
        <v>124</v>
      </c>
      <c r="AU121" s="13" t="s">
        <v>76</v>
      </c>
    </row>
    <row r="122" spans="1:65" s="11" customFormat="1" ht="25.9" customHeight="1">
      <c r="B122" s="179"/>
      <c r="C122" s="180"/>
      <c r="D122" s="181" t="s">
        <v>75</v>
      </c>
      <c r="E122" s="182" t="s">
        <v>128</v>
      </c>
      <c r="F122" s="182" t="s">
        <v>129</v>
      </c>
      <c r="G122" s="180"/>
      <c r="H122" s="180"/>
      <c r="I122" s="183"/>
      <c r="J122" s="183"/>
      <c r="K122" s="184">
        <f>BK122</f>
        <v>0</v>
      </c>
      <c r="L122" s="180"/>
      <c r="M122" s="185"/>
      <c r="N122" s="186"/>
      <c r="O122" s="187"/>
      <c r="P122" s="187"/>
      <c r="Q122" s="188">
        <f>SUM(Q123:Q236)</f>
        <v>0</v>
      </c>
      <c r="R122" s="188">
        <f>SUM(R123:R236)</f>
        <v>0</v>
      </c>
      <c r="S122" s="187"/>
      <c r="T122" s="189">
        <f>SUM(T123:T236)</f>
        <v>0</v>
      </c>
      <c r="U122" s="187"/>
      <c r="V122" s="189">
        <f>SUM(V123:V236)</f>
        <v>0</v>
      </c>
      <c r="W122" s="187"/>
      <c r="X122" s="189">
        <f>SUM(X123:X236)</f>
        <v>0</v>
      </c>
      <c r="Y122" s="190"/>
      <c r="AR122" s="191" t="s">
        <v>130</v>
      </c>
      <c r="AT122" s="192" t="s">
        <v>75</v>
      </c>
      <c r="AU122" s="192" t="s">
        <v>76</v>
      </c>
      <c r="AY122" s="191" t="s">
        <v>122</v>
      </c>
      <c r="BK122" s="193">
        <f>SUM(BK123:BK236)</f>
        <v>0</v>
      </c>
    </row>
    <row r="123" spans="1:65" s="2" customFormat="1" ht="24.2" customHeight="1">
      <c r="A123" s="30"/>
      <c r="B123" s="31"/>
      <c r="C123" s="194" t="s">
        <v>131</v>
      </c>
      <c r="D123" s="194" t="s">
        <v>132</v>
      </c>
      <c r="E123" s="195" t="s">
        <v>133</v>
      </c>
      <c r="F123" s="196" t="s">
        <v>134</v>
      </c>
      <c r="G123" s="197" t="s">
        <v>121</v>
      </c>
      <c r="H123" s="198">
        <v>43</v>
      </c>
      <c r="I123" s="199"/>
      <c r="J123" s="199"/>
      <c r="K123" s="200">
        <f>ROUND(P123*H123,2)</f>
        <v>0</v>
      </c>
      <c r="L123" s="201"/>
      <c r="M123" s="35"/>
      <c r="N123" s="202" t="s">
        <v>1</v>
      </c>
      <c r="O123" s="168" t="s">
        <v>39</v>
      </c>
      <c r="P123" s="169">
        <f>I123+J123</f>
        <v>0</v>
      </c>
      <c r="Q123" s="169">
        <f>ROUND(I123*H123,2)</f>
        <v>0</v>
      </c>
      <c r="R123" s="169">
        <f>ROUND(J123*H123,2)</f>
        <v>0</v>
      </c>
      <c r="S123" s="67"/>
      <c r="T123" s="170">
        <f>S123*H123</f>
        <v>0</v>
      </c>
      <c r="U123" s="170">
        <v>0</v>
      </c>
      <c r="V123" s="170">
        <f>U123*H123</f>
        <v>0</v>
      </c>
      <c r="W123" s="170">
        <v>0</v>
      </c>
      <c r="X123" s="170">
        <f>W123*H123</f>
        <v>0</v>
      </c>
      <c r="Y123" s="171" t="s">
        <v>1</v>
      </c>
      <c r="Z123" s="30"/>
      <c r="AA123" s="30"/>
      <c r="AB123" s="30"/>
      <c r="AC123" s="30"/>
      <c r="AD123" s="30"/>
      <c r="AE123" s="30"/>
      <c r="AR123" s="172" t="s">
        <v>84</v>
      </c>
      <c r="AT123" s="172" t="s">
        <v>132</v>
      </c>
      <c r="AU123" s="172" t="s">
        <v>84</v>
      </c>
      <c r="AY123" s="13" t="s">
        <v>122</v>
      </c>
      <c r="BE123" s="173">
        <f>IF(O123="základní",K123,0)</f>
        <v>0</v>
      </c>
      <c r="BF123" s="173">
        <f>IF(O123="snížená",K123,0)</f>
        <v>0</v>
      </c>
      <c r="BG123" s="173">
        <f>IF(O123="zákl. přenesená",K123,0)</f>
        <v>0</v>
      </c>
      <c r="BH123" s="173">
        <f>IF(O123="sníž. přenesená",K123,0)</f>
        <v>0</v>
      </c>
      <c r="BI123" s="173">
        <f>IF(O123="nulová",K123,0)</f>
        <v>0</v>
      </c>
      <c r="BJ123" s="13" t="s">
        <v>84</v>
      </c>
      <c r="BK123" s="173">
        <f>ROUND(P123*H123,2)</f>
        <v>0</v>
      </c>
      <c r="BL123" s="13" t="s">
        <v>84</v>
      </c>
      <c r="BM123" s="172" t="s">
        <v>135</v>
      </c>
    </row>
    <row r="124" spans="1:65" s="2" customFormat="1" ht="39">
      <c r="A124" s="30"/>
      <c r="B124" s="31"/>
      <c r="C124" s="32"/>
      <c r="D124" s="174" t="s">
        <v>124</v>
      </c>
      <c r="E124" s="32"/>
      <c r="F124" s="175" t="s">
        <v>136</v>
      </c>
      <c r="G124" s="32"/>
      <c r="H124" s="32"/>
      <c r="I124" s="176"/>
      <c r="J124" s="176"/>
      <c r="K124" s="32"/>
      <c r="L124" s="32"/>
      <c r="M124" s="35"/>
      <c r="N124" s="177"/>
      <c r="O124" s="178"/>
      <c r="P124" s="67"/>
      <c r="Q124" s="67"/>
      <c r="R124" s="67"/>
      <c r="S124" s="67"/>
      <c r="T124" s="67"/>
      <c r="U124" s="67"/>
      <c r="V124" s="67"/>
      <c r="W124" s="67"/>
      <c r="X124" s="67"/>
      <c r="Y124" s="68"/>
      <c r="Z124" s="30"/>
      <c r="AA124" s="30"/>
      <c r="AB124" s="30"/>
      <c r="AC124" s="30"/>
      <c r="AD124" s="30"/>
      <c r="AE124" s="30"/>
      <c r="AT124" s="13" t="s">
        <v>124</v>
      </c>
      <c r="AU124" s="13" t="s">
        <v>84</v>
      </c>
    </row>
    <row r="125" spans="1:65" s="2" customFormat="1" ht="14.45" customHeight="1">
      <c r="A125" s="30"/>
      <c r="B125" s="31"/>
      <c r="C125" s="194" t="s">
        <v>130</v>
      </c>
      <c r="D125" s="194" t="s">
        <v>132</v>
      </c>
      <c r="E125" s="195" t="s">
        <v>137</v>
      </c>
      <c r="F125" s="196" t="s">
        <v>138</v>
      </c>
      <c r="G125" s="197" t="s">
        <v>121</v>
      </c>
      <c r="H125" s="198">
        <v>5819</v>
      </c>
      <c r="I125" s="199"/>
      <c r="J125" s="199"/>
      <c r="K125" s="200">
        <f>ROUND(P125*H125,2)</f>
        <v>0</v>
      </c>
      <c r="L125" s="201"/>
      <c r="M125" s="35"/>
      <c r="N125" s="202" t="s">
        <v>1</v>
      </c>
      <c r="O125" s="168" t="s">
        <v>39</v>
      </c>
      <c r="P125" s="169">
        <f>I125+J125</f>
        <v>0</v>
      </c>
      <c r="Q125" s="169">
        <f>ROUND(I125*H125,2)</f>
        <v>0</v>
      </c>
      <c r="R125" s="169">
        <f>ROUND(J125*H125,2)</f>
        <v>0</v>
      </c>
      <c r="S125" s="67"/>
      <c r="T125" s="170">
        <f>S125*H125</f>
        <v>0</v>
      </c>
      <c r="U125" s="170">
        <v>0</v>
      </c>
      <c r="V125" s="170">
        <f>U125*H125</f>
        <v>0</v>
      </c>
      <c r="W125" s="170">
        <v>0</v>
      </c>
      <c r="X125" s="170">
        <f>W125*H125</f>
        <v>0</v>
      </c>
      <c r="Y125" s="171" t="s">
        <v>1</v>
      </c>
      <c r="Z125" s="30"/>
      <c r="AA125" s="30"/>
      <c r="AB125" s="30"/>
      <c r="AC125" s="30"/>
      <c r="AD125" s="30"/>
      <c r="AE125" s="30"/>
      <c r="AR125" s="172" t="s">
        <v>84</v>
      </c>
      <c r="AT125" s="172" t="s">
        <v>132</v>
      </c>
      <c r="AU125" s="172" t="s">
        <v>84</v>
      </c>
      <c r="AY125" s="13" t="s">
        <v>122</v>
      </c>
      <c r="BE125" s="173">
        <f>IF(O125="základní",K125,0)</f>
        <v>0</v>
      </c>
      <c r="BF125" s="173">
        <f>IF(O125="snížená",K125,0)</f>
        <v>0</v>
      </c>
      <c r="BG125" s="173">
        <f>IF(O125="zákl. přenesená",K125,0)</f>
        <v>0</v>
      </c>
      <c r="BH125" s="173">
        <f>IF(O125="sníž. přenesená",K125,0)</f>
        <v>0</v>
      </c>
      <c r="BI125" s="173">
        <f>IF(O125="nulová",K125,0)</f>
        <v>0</v>
      </c>
      <c r="BJ125" s="13" t="s">
        <v>84</v>
      </c>
      <c r="BK125" s="173">
        <f>ROUND(P125*H125,2)</f>
        <v>0</v>
      </c>
      <c r="BL125" s="13" t="s">
        <v>84</v>
      </c>
      <c r="BM125" s="172" t="s">
        <v>139</v>
      </c>
    </row>
    <row r="126" spans="1:65" s="2" customFormat="1" ht="29.25">
      <c r="A126" s="30"/>
      <c r="B126" s="31"/>
      <c r="C126" s="32"/>
      <c r="D126" s="174" t="s">
        <v>124</v>
      </c>
      <c r="E126" s="32"/>
      <c r="F126" s="175" t="s">
        <v>140</v>
      </c>
      <c r="G126" s="32"/>
      <c r="H126" s="32"/>
      <c r="I126" s="176"/>
      <c r="J126" s="176"/>
      <c r="K126" s="32"/>
      <c r="L126" s="32"/>
      <c r="M126" s="35"/>
      <c r="N126" s="177"/>
      <c r="O126" s="178"/>
      <c r="P126" s="67"/>
      <c r="Q126" s="67"/>
      <c r="R126" s="67"/>
      <c r="S126" s="67"/>
      <c r="T126" s="67"/>
      <c r="U126" s="67"/>
      <c r="V126" s="67"/>
      <c r="W126" s="67"/>
      <c r="X126" s="67"/>
      <c r="Y126" s="68"/>
      <c r="Z126" s="30"/>
      <c r="AA126" s="30"/>
      <c r="AB126" s="30"/>
      <c r="AC126" s="30"/>
      <c r="AD126" s="30"/>
      <c r="AE126" s="30"/>
      <c r="AT126" s="13" t="s">
        <v>124</v>
      </c>
      <c r="AU126" s="13" t="s">
        <v>84</v>
      </c>
    </row>
    <row r="127" spans="1:65" s="2" customFormat="1" ht="24.2" customHeight="1">
      <c r="A127" s="30"/>
      <c r="B127" s="31"/>
      <c r="C127" s="194" t="s">
        <v>141</v>
      </c>
      <c r="D127" s="194" t="s">
        <v>132</v>
      </c>
      <c r="E127" s="195" t="s">
        <v>142</v>
      </c>
      <c r="F127" s="196" t="s">
        <v>143</v>
      </c>
      <c r="G127" s="197" t="s">
        <v>121</v>
      </c>
      <c r="H127" s="198">
        <v>242</v>
      </c>
      <c r="I127" s="199"/>
      <c r="J127" s="199"/>
      <c r="K127" s="200">
        <f>ROUND(P127*H127,2)</f>
        <v>0</v>
      </c>
      <c r="L127" s="201"/>
      <c r="M127" s="35"/>
      <c r="N127" s="202" t="s">
        <v>1</v>
      </c>
      <c r="O127" s="168" t="s">
        <v>39</v>
      </c>
      <c r="P127" s="169">
        <f>I127+J127</f>
        <v>0</v>
      </c>
      <c r="Q127" s="169">
        <f>ROUND(I127*H127,2)</f>
        <v>0</v>
      </c>
      <c r="R127" s="169">
        <f>ROUND(J127*H127,2)</f>
        <v>0</v>
      </c>
      <c r="S127" s="67"/>
      <c r="T127" s="170">
        <f>S127*H127</f>
        <v>0</v>
      </c>
      <c r="U127" s="170">
        <v>0</v>
      </c>
      <c r="V127" s="170">
        <f>U127*H127</f>
        <v>0</v>
      </c>
      <c r="W127" s="170">
        <v>0</v>
      </c>
      <c r="X127" s="170">
        <f>W127*H127</f>
        <v>0</v>
      </c>
      <c r="Y127" s="171" t="s">
        <v>1</v>
      </c>
      <c r="Z127" s="30"/>
      <c r="AA127" s="30"/>
      <c r="AB127" s="30"/>
      <c r="AC127" s="30"/>
      <c r="AD127" s="30"/>
      <c r="AE127" s="30"/>
      <c r="AR127" s="172" t="s">
        <v>84</v>
      </c>
      <c r="AT127" s="172" t="s">
        <v>132</v>
      </c>
      <c r="AU127" s="172" t="s">
        <v>84</v>
      </c>
      <c r="AY127" s="13" t="s">
        <v>122</v>
      </c>
      <c r="BE127" s="173">
        <f>IF(O127="základní",K127,0)</f>
        <v>0</v>
      </c>
      <c r="BF127" s="173">
        <f>IF(O127="snížená",K127,0)</f>
        <v>0</v>
      </c>
      <c r="BG127" s="173">
        <f>IF(O127="zákl. přenesená",K127,0)</f>
        <v>0</v>
      </c>
      <c r="BH127" s="173">
        <f>IF(O127="sníž. přenesená",K127,0)</f>
        <v>0</v>
      </c>
      <c r="BI127" s="173">
        <f>IF(O127="nulová",K127,0)</f>
        <v>0</v>
      </c>
      <c r="BJ127" s="13" t="s">
        <v>84</v>
      </c>
      <c r="BK127" s="173">
        <f>ROUND(P127*H127,2)</f>
        <v>0</v>
      </c>
      <c r="BL127" s="13" t="s">
        <v>84</v>
      </c>
      <c r="BM127" s="172" t="s">
        <v>144</v>
      </c>
    </row>
    <row r="128" spans="1:65" s="2" customFormat="1" ht="39">
      <c r="A128" s="30"/>
      <c r="B128" s="31"/>
      <c r="C128" s="32"/>
      <c r="D128" s="174" t="s">
        <v>124</v>
      </c>
      <c r="E128" s="32"/>
      <c r="F128" s="175" t="s">
        <v>145</v>
      </c>
      <c r="G128" s="32"/>
      <c r="H128" s="32"/>
      <c r="I128" s="176"/>
      <c r="J128" s="176"/>
      <c r="K128" s="32"/>
      <c r="L128" s="32"/>
      <c r="M128" s="35"/>
      <c r="N128" s="177"/>
      <c r="O128" s="178"/>
      <c r="P128" s="67"/>
      <c r="Q128" s="67"/>
      <c r="R128" s="67"/>
      <c r="S128" s="67"/>
      <c r="T128" s="67"/>
      <c r="U128" s="67"/>
      <c r="V128" s="67"/>
      <c r="W128" s="67"/>
      <c r="X128" s="67"/>
      <c r="Y128" s="68"/>
      <c r="Z128" s="30"/>
      <c r="AA128" s="30"/>
      <c r="AB128" s="30"/>
      <c r="AC128" s="30"/>
      <c r="AD128" s="30"/>
      <c r="AE128" s="30"/>
      <c r="AT128" s="13" t="s">
        <v>124</v>
      </c>
      <c r="AU128" s="13" t="s">
        <v>84</v>
      </c>
    </row>
    <row r="129" spans="1:65" s="2" customFormat="1" ht="37.9" customHeight="1">
      <c r="A129" s="30"/>
      <c r="B129" s="31"/>
      <c r="C129" s="194" t="s">
        <v>146</v>
      </c>
      <c r="D129" s="194" t="s">
        <v>132</v>
      </c>
      <c r="E129" s="195" t="s">
        <v>147</v>
      </c>
      <c r="F129" s="196" t="s">
        <v>148</v>
      </c>
      <c r="G129" s="197" t="s">
        <v>121</v>
      </c>
      <c r="H129" s="198">
        <v>807</v>
      </c>
      <c r="I129" s="199"/>
      <c r="J129" s="199"/>
      <c r="K129" s="200">
        <f>ROUND(P129*H129,2)</f>
        <v>0</v>
      </c>
      <c r="L129" s="201"/>
      <c r="M129" s="35"/>
      <c r="N129" s="202" t="s">
        <v>1</v>
      </c>
      <c r="O129" s="168" t="s">
        <v>39</v>
      </c>
      <c r="P129" s="169">
        <f>I129+J129</f>
        <v>0</v>
      </c>
      <c r="Q129" s="169">
        <f>ROUND(I129*H129,2)</f>
        <v>0</v>
      </c>
      <c r="R129" s="169">
        <f>ROUND(J129*H129,2)</f>
        <v>0</v>
      </c>
      <c r="S129" s="67"/>
      <c r="T129" s="170">
        <f>S129*H129</f>
        <v>0</v>
      </c>
      <c r="U129" s="170">
        <v>0</v>
      </c>
      <c r="V129" s="170">
        <f>U129*H129</f>
        <v>0</v>
      </c>
      <c r="W129" s="170">
        <v>0</v>
      </c>
      <c r="X129" s="170">
        <f>W129*H129</f>
        <v>0</v>
      </c>
      <c r="Y129" s="171" t="s">
        <v>1</v>
      </c>
      <c r="Z129" s="30"/>
      <c r="AA129" s="30"/>
      <c r="AB129" s="30"/>
      <c r="AC129" s="30"/>
      <c r="AD129" s="30"/>
      <c r="AE129" s="30"/>
      <c r="AR129" s="172" t="s">
        <v>84</v>
      </c>
      <c r="AT129" s="172" t="s">
        <v>132</v>
      </c>
      <c r="AU129" s="172" t="s">
        <v>84</v>
      </c>
      <c r="AY129" s="13" t="s">
        <v>122</v>
      </c>
      <c r="BE129" s="173">
        <f>IF(O129="základní",K129,0)</f>
        <v>0</v>
      </c>
      <c r="BF129" s="173">
        <f>IF(O129="snížená",K129,0)</f>
        <v>0</v>
      </c>
      <c r="BG129" s="173">
        <f>IF(O129="zákl. přenesená",K129,0)</f>
        <v>0</v>
      </c>
      <c r="BH129" s="173">
        <f>IF(O129="sníž. přenesená",K129,0)</f>
        <v>0</v>
      </c>
      <c r="BI129" s="173">
        <f>IF(O129="nulová",K129,0)</f>
        <v>0</v>
      </c>
      <c r="BJ129" s="13" t="s">
        <v>84</v>
      </c>
      <c r="BK129" s="173">
        <f>ROUND(P129*H129,2)</f>
        <v>0</v>
      </c>
      <c r="BL129" s="13" t="s">
        <v>84</v>
      </c>
      <c r="BM129" s="172" t="s">
        <v>149</v>
      </c>
    </row>
    <row r="130" spans="1:65" s="2" customFormat="1" ht="48.75">
      <c r="A130" s="30"/>
      <c r="B130" s="31"/>
      <c r="C130" s="32"/>
      <c r="D130" s="174" t="s">
        <v>124</v>
      </c>
      <c r="E130" s="32"/>
      <c r="F130" s="175" t="s">
        <v>150</v>
      </c>
      <c r="G130" s="32"/>
      <c r="H130" s="32"/>
      <c r="I130" s="176"/>
      <c r="J130" s="176"/>
      <c r="K130" s="32"/>
      <c r="L130" s="32"/>
      <c r="M130" s="35"/>
      <c r="N130" s="177"/>
      <c r="O130" s="178"/>
      <c r="P130" s="67"/>
      <c r="Q130" s="67"/>
      <c r="R130" s="67"/>
      <c r="S130" s="67"/>
      <c r="T130" s="67"/>
      <c r="U130" s="67"/>
      <c r="V130" s="67"/>
      <c r="W130" s="67"/>
      <c r="X130" s="67"/>
      <c r="Y130" s="68"/>
      <c r="Z130" s="30"/>
      <c r="AA130" s="30"/>
      <c r="AB130" s="30"/>
      <c r="AC130" s="30"/>
      <c r="AD130" s="30"/>
      <c r="AE130" s="30"/>
      <c r="AT130" s="13" t="s">
        <v>124</v>
      </c>
      <c r="AU130" s="13" t="s">
        <v>84</v>
      </c>
    </row>
    <row r="131" spans="1:65" s="2" customFormat="1" ht="24.2" customHeight="1">
      <c r="A131" s="30"/>
      <c r="B131" s="31"/>
      <c r="C131" s="194" t="s">
        <v>151</v>
      </c>
      <c r="D131" s="194" t="s">
        <v>132</v>
      </c>
      <c r="E131" s="195" t="s">
        <v>152</v>
      </c>
      <c r="F131" s="196" t="s">
        <v>153</v>
      </c>
      <c r="G131" s="197" t="s">
        <v>121</v>
      </c>
      <c r="H131" s="198">
        <v>2</v>
      </c>
      <c r="I131" s="199"/>
      <c r="J131" s="199"/>
      <c r="K131" s="200">
        <f>ROUND(P131*H131,2)</f>
        <v>0</v>
      </c>
      <c r="L131" s="201"/>
      <c r="M131" s="35"/>
      <c r="N131" s="202" t="s">
        <v>1</v>
      </c>
      <c r="O131" s="168" t="s">
        <v>39</v>
      </c>
      <c r="P131" s="169">
        <f>I131+J131</f>
        <v>0</v>
      </c>
      <c r="Q131" s="169">
        <f>ROUND(I131*H131,2)</f>
        <v>0</v>
      </c>
      <c r="R131" s="169">
        <f>ROUND(J131*H131,2)</f>
        <v>0</v>
      </c>
      <c r="S131" s="67"/>
      <c r="T131" s="170">
        <f>S131*H131</f>
        <v>0</v>
      </c>
      <c r="U131" s="170">
        <v>0</v>
      </c>
      <c r="V131" s="170">
        <f>U131*H131</f>
        <v>0</v>
      </c>
      <c r="W131" s="170">
        <v>0</v>
      </c>
      <c r="X131" s="170">
        <f>W131*H131</f>
        <v>0</v>
      </c>
      <c r="Y131" s="171" t="s">
        <v>1</v>
      </c>
      <c r="Z131" s="30"/>
      <c r="AA131" s="30"/>
      <c r="AB131" s="30"/>
      <c r="AC131" s="30"/>
      <c r="AD131" s="30"/>
      <c r="AE131" s="30"/>
      <c r="AR131" s="172" t="s">
        <v>84</v>
      </c>
      <c r="AT131" s="172" t="s">
        <v>132</v>
      </c>
      <c r="AU131" s="172" t="s">
        <v>84</v>
      </c>
      <c r="AY131" s="13" t="s">
        <v>122</v>
      </c>
      <c r="BE131" s="173">
        <f>IF(O131="základní",K131,0)</f>
        <v>0</v>
      </c>
      <c r="BF131" s="173">
        <f>IF(O131="snížená",K131,0)</f>
        <v>0</v>
      </c>
      <c r="BG131" s="173">
        <f>IF(O131="zákl. přenesená",K131,0)</f>
        <v>0</v>
      </c>
      <c r="BH131" s="173">
        <f>IF(O131="sníž. přenesená",K131,0)</f>
        <v>0</v>
      </c>
      <c r="BI131" s="173">
        <f>IF(O131="nulová",K131,0)</f>
        <v>0</v>
      </c>
      <c r="BJ131" s="13" t="s">
        <v>84</v>
      </c>
      <c r="BK131" s="173">
        <f>ROUND(P131*H131,2)</f>
        <v>0</v>
      </c>
      <c r="BL131" s="13" t="s">
        <v>84</v>
      </c>
      <c r="BM131" s="172" t="s">
        <v>154</v>
      </c>
    </row>
    <row r="132" spans="1:65" s="2" customFormat="1" ht="39">
      <c r="A132" s="30"/>
      <c r="B132" s="31"/>
      <c r="C132" s="32"/>
      <c r="D132" s="174" t="s">
        <v>124</v>
      </c>
      <c r="E132" s="32"/>
      <c r="F132" s="175" t="s">
        <v>155</v>
      </c>
      <c r="G132" s="32"/>
      <c r="H132" s="32"/>
      <c r="I132" s="176"/>
      <c r="J132" s="176"/>
      <c r="K132" s="32"/>
      <c r="L132" s="32"/>
      <c r="M132" s="35"/>
      <c r="N132" s="177"/>
      <c r="O132" s="178"/>
      <c r="P132" s="67"/>
      <c r="Q132" s="67"/>
      <c r="R132" s="67"/>
      <c r="S132" s="67"/>
      <c r="T132" s="67"/>
      <c r="U132" s="67"/>
      <c r="V132" s="67"/>
      <c r="W132" s="67"/>
      <c r="X132" s="67"/>
      <c r="Y132" s="68"/>
      <c r="Z132" s="30"/>
      <c r="AA132" s="30"/>
      <c r="AB132" s="30"/>
      <c r="AC132" s="30"/>
      <c r="AD132" s="30"/>
      <c r="AE132" s="30"/>
      <c r="AT132" s="13" t="s">
        <v>124</v>
      </c>
      <c r="AU132" s="13" t="s">
        <v>84</v>
      </c>
    </row>
    <row r="133" spans="1:65" s="2" customFormat="1" ht="24.2" customHeight="1">
      <c r="A133" s="30"/>
      <c r="B133" s="31"/>
      <c r="C133" s="194" t="s">
        <v>156</v>
      </c>
      <c r="D133" s="194" t="s">
        <v>132</v>
      </c>
      <c r="E133" s="195" t="s">
        <v>157</v>
      </c>
      <c r="F133" s="196" t="s">
        <v>158</v>
      </c>
      <c r="G133" s="197" t="s">
        <v>121</v>
      </c>
      <c r="H133" s="198">
        <v>87</v>
      </c>
      <c r="I133" s="199"/>
      <c r="J133" s="199"/>
      <c r="K133" s="200">
        <f>ROUND(P133*H133,2)</f>
        <v>0</v>
      </c>
      <c r="L133" s="201"/>
      <c r="M133" s="35"/>
      <c r="N133" s="202" t="s">
        <v>1</v>
      </c>
      <c r="O133" s="168" t="s">
        <v>39</v>
      </c>
      <c r="P133" s="169">
        <f>I133+J133</f>
        <v>0</v>
      </c>
      <c r="Q133" s="169">
        <f>ROUND(I133*H133,2)</f>
        <v>0</v>
      </c>
      <c r="R133" s="169">
        <f>ROUND(J133*H133,2)</f>
        <v>0</v>
      </c>
      <c r="S133" s="67"/>
      <c r="T133" s="170">
        <f>S133*H133</f>
        <v>0</v>
      </c>
      <c r="U133" s="170">
        <v>0</v>
      </c>
      <c r="V133" s="170">
        <f>U133*H133</f>
        <v>0</v>
      </c>
      <c r="W133" s="170">
        <v>0</v>
      </c>
      <c r="X133" s="170">
        <f>W133*H133</f>
        <v>0</v>
      </c>
      <c r="Y133" s="171" t="s">
        <v>1</v>
      </c>
      <c r="Z133" s="30"/>
      <c r="AA133" s="30"/>
      <c r="AB133" s="30"/>
      <c r="AC133" s="30"/>
      <c r="AD133" s="30"/>
      <c r="AE133" s="30"/>
      <c r="AR133" s="172" t="s">
        <v>84</v>
      </c>
      <c r="AT133" s="172" t="s">
        <v>132</v>
      </c>
      <c r="AU133" s="172" t="s">
        <v>84</v>
      </c>
      <c r="AY133" s="13" t="s">
        <v>122</v>
      </c>
      <c r="BE133" s="173">
        <f>IF(O133="základní",K133,0)</f>
        <v>0</v>
      </c>
      <c r="BF133" s="173">
        <f>IF(O133="snížená",K133,0)</f>
        <v>0</v>
      </c>
      <c r="BG133" s="173">
        <f>IF(O133="zákl. přenesená",K133,0)</f>
        <v>0</v>
      </c>
      <c r="BH133" s="173">
        <f>IF(O133="sníž. přenesená",K133,0)</f>
        <v>0</v>
      </c>
      <c r="BI133" s="173">
        <f>IF(O133="nulová",K133,0)</f>
        <v>0</v>
      </c>
      <c r="BJ133" s="13" t="s">
        <v>84</v>
      </c>
      <c r="BK133" s="173">
        <f>ROUND(P133*H133,2)</f>
        <v>0</v>
      </c>
      <c r="BL133" s="13" t="s">
        <v>84</v>
      </c>
      <c r="BM133" s="172" t="s">
        <v>159</v>
      </c>
    </row>
    <row r="134" spans="1:65" s="2" customFormat="1" ht="29.25">
      <c r="A134" s="30"/>
      <c r="B134" s="31"/>
      <c r="C134" s="32"/>
      <c r="D134" s="174" t="s">
        <v>124</v>
      </c>
      <c r="E134" s="32"/>
      <c r="F134" s="175" t="s">
        <v>160</v>
      </c>
      <c r="G134" s="32"/>
      <c r="H134" s="32"/>
      <c r="I134" s="176"/>
      <c r="J134" s="176"/>
      <c r="K134" s="32"/>
      <c r="L134" s="32"/>
      <c r="M134" s="35"/>
      <c r="N134" s="177"/>
      <c r="O134" s="178"/>
      <c r="P134" s="67"/>
      <c r="Q134" s="67"/>
      <c r="R134" s="67"/>
      <c r="S134" s="67"/>
      <c r="T134" s="67"/>
      <c r="U134" s="67"/>
      <c r="V134" s="67"/>
      <c r="W134" s="67"/>
      <c r="X134" s="67"/>
      <c r="Y134" s="68"/>
      <c r="Z134" s="30"/>
      <c r="AA134" s="30"/>
      <c r="AB134" s="30"/>
      <c r="AC134" s="30"/>
      <c r="AD134" s="30"/>
      <c r="AE134" s="30"/>
      <c r="AT134" s="13" t="s">
        <v>124</v>
      </c>
      <c r="AU134" s="13" t="s">
        <v>84</v>
      </c>
    </row>
    <row r="135" spans="1:65" s="2" customFormat="1" ht="14.45" customHeight="1">
      <c r="A135" s="30"/>
      <c r="B135" s="31"/>
      <c r="C135" s="194" t="s">
        <v>161</v>
      </c>
      <c r="D135" s="194" t="s">
        <v>132</v>
      </c>
      <c r="E135" s="195" t="s">
        <v>162</v>
      </c>
      <c r="F135" s="196" t="s">
        <v>163</v>
      </c>
      <c r="G135" s="197" t="s">
        <v>121</v>
      </c>
      <c r="H135" s="198">
        <v>60</v>
      </c>
      <c r="I135" s="199"/>
      <c r="J135" s="199"/>
      <c r="K135" s="200">
        <f>ROUND(P135*H135,2)</f>
        <v>0</v>
      </c>
      <c r="L135" s="201"/>
      <c r="M135" s="35"/>
      <c r="N135" s="202" t="s">
        <v>1</v>
      </c>
      <c r="O135" s="168" t="s">
        <v>39</v>
      </c>
      <c r="P135" s="169">
        <f>I135+J135</f>
        <v>0</v>
      </c>
      <c r="Q135" s="169">
        <f>ROUND(I135*H135,2)</f>
        <v>0</v>
      </c>
      <c r="R135" s="169">
        <f>ROUND(J135*H135,2)</f>
        <v>0</v>
      </c>
      <c r="S135" s="67"/>
      <c r="T135" s="170">
        <f>S135*H135</f>
        <v>0</v>
      </c>
      <c r="U135" s="170">
        <v>0</v>
      </c>
      <c r="V135" s="170">
        <f>U135*H135</f>
        <v>0</v>
      </c>
      <c r="W135" s="170">
        <v>0</v>
      </c>
      <c r="X135" s="170">
        <f>W135*H135</f>
        <v>0</v>
      </c>
      <c r="Y135" s="171" t="s">
        <v>1</v>
      </c>
      <c r="Z135" s="30"/>
      <c r="AA135" s="30"/>
      <c r="AB135" s="30"/>
      <c r="AC135" s="30"/>
      <c r="AD135" s="30"/>
      <c r="AE135" s="30"/>
      <c r="AR135" s="172" t="s">
        <v>84</v>
      </c>
      <c r="AT135" s="172" t="s">
        <v>132</v>
      </c>
      <c r="AU135" s="172" t="s">
        <v>84</v>
      </c>
      <c r="AY135" s="13" t="s">
        <v>122</v>
      </c>
      <c r="BE135" s="173">
        <f>IF(O135="základní",K135,0)</f>
        <v>0</v>
      </c>
      <c r="BF135" s="173">
        <f>IF(O135="snížená",K135,0)</f>
        <v>0</v>
      </c>
      <c r="BG135" s="173">
        <f>IF(O135="zákl. přenesená",K135,0)</f>
        <v>0</v>
      </c>
      <c r="BH135" s="173">
        <f>IF(O135="sníž. přenesená",K135,0)</f>
        <v>0</v>
      </c>
      <c r="BI135" s="173">
        <f>IF(O135="nulová",K135,0)</f>
        <v>0</v>
      </c>
      <c r="BJ135" s="13" t="s">
        <v>84</v>
      </c>
      <c r="BK135" s="173">
        <f>ROUND(P135*H135,2)</f>
        <v>0</v>
      </c>
      <c r="BL135" s="13" t="s">
        <v>84</v>
      </c>
      <c r="BM135" s="172" t="s">
        <v>164</v>
      </c>
    </row>
    <row r="136" spans="1:65" s="2" customFormat="1" ht="29.25">
      <c r="A136" s="30"/>
      <c r="B136" s="31"/>
      <c r="C136" s="32"/>
      <c r="D136" s="174" t="s">
        <v>124</v>
      </c>
      <c r="E136" s="32"/>
      <c r="F136" s="175" t="s">
        <v>165</v>
      </c>
      <c r="G136" s="32"/>
      <c r="H136" s="32"/>
      <c r="I136" s="176"/>
      <c r="J136" s="176"/>
      <c r="K136" s="32"/>
      <c r="L136" s="32"/>
      <c r="M136" s="35"/>
      <c r="N136" s="177"/>
      <c r="O136" s="178"/>
      <c r="P136" s="67"/>
      <c r="Q136" s="67"/>
      <c r="R136" s="67"/>
      <c r="S136" s="67"/>
      <c r="T136" s="67"/>
      <c r="U136" s="67"/>
      <c r="V136" s="67"/>
      <c r="W136" s="67"/>
      <c r="X136" s="67"/>
      <c r="Y136" s="68"/>
      <c r="Z136" s="30"/>
      <c r="AA136" s="30"/>
      <c r="AB136" s="30"/>
      <c r="AC136" s="30"/>
      <c r="AD136" s="30"/>
      <c r="AE136" s="30"/>
      <c r="AT136" s="13" t="s">
        <v>124</v>
      </c>
      <c r="AU136" s="13" t="s">
        <v>84</v>
      </c>
    </row>
    <row r="137" spans="1:65" s="2" customFormat="1" ht="24.2" customHeight="1">
      <c r="A137" s="30"/>
      <c r="B137" s="31"/>
      <c r="C137" s="194" t="s">
        <v>166</v>
      </c>
      <c r="D137" s="194" t="s">
        <v>132</v>
      </c>
      <c r="E137" s="195" t="s">
        <v>167</v>
      </c>
      <c r="F137" s="196" t="s">
        <v>168</v>
      </c>
      <c r="G137" s="197" t="s">
        <v>121</v>
      </c>
      <c r="H137" s="198">
        <v>10</v>
      </c>
      <c r="I137" s="199"/>
      <c r="J137" s="199"/>
      <c r="K137" s="200">
        <f>ROUND(P137*H137,2)</f>
        <v>0</v>
      </c>
      <c r="L137" s="201"/>
      <c r="M137" s="35"/>
      <c r="N137" s="202" t="s">
        <v>1</v>
      </c>
      <c r="O137" s="168" t="s">
        <v>39</v>
      </c>
      <c r="P137" s="169">
        <f>I137+J137</f>
        <v>0</v>
      </c>
      <c r="Q137" s="169">
        <f>ROUND(I137*H137,2)</f>
        <v>0</v>
      </c>
      <c r="R137" s="169">
        <f>ROUND(J137*H137,2)</f>
        <v>0</v>
      </c>
      <c r="S137" s="67"/>
      <c r="T137" s="170">
        <f>S137*H137</f>
        <v>0</v>
      </c>
      <c r="U137" s="170">
        <v>0</v>
      </c>
      <c r="V137" s="170">
        <f>U137*H137</f>
        <v>0</v>
      </c>
      <c r="W137" s="170">
        <v>0</v>
      </c>
      <c r="X137" s="170">
        <f>W137*H137</f>
        <v>0</v>
      </c>
      <c r="Y137" s="171" t="s">
        <v>1</v>
      </c>
      <c r="Z137" s="30"/>
      <c r="AA137" s="30"/>
      <c r="AB137" s="30"/>
      <c r="AC137" s="30"/>
      <c r="AD137" s="30"/>
      <c r="AE137" s="30"/>
      <c r="AR137" s="172" t="s">
        <v>84</v>
      </c>
      <c r="AT137" s="172" t="s">
        <v>132</v>
      </c>
      <c r="AU137" s="172" t="s">
        <v>84</v>
      </c>
      <c r="AY137" s="13" t="s">
        <v>122</v>
      </c>
      <c r="BE137" s="173">
        <f>IF(O137="základní",K137,0)</f>
        <v>0</v>
      </c>
      <c r="BF137" s="173">
        <f>IF(O137="snížená",K137,0)</f>
        <v>0</v>
      </c>
      <c r="BG137" s="173">
        <f>IF(O137="zákl. přenesená",K137,0)</f>
        <v>0</v>
      </c>
      <c r="BH137" s="173">
        <f>IF(O137="sníž. přenesená",K137,0)</f>
        <v>0</v>
      </c>
      <c r="BI137" s="173">
        <f>IF(O137="nulová",K137,0)</f>
        <v>0</v>
      </c>
      <c r="BJ137" s="13" t="s">
        <v>84</v>
      </c>
      <c r="BK137" s="173">
        <f>ROUND(P137*H137,2)</f>
        <v>0</v>
      </c>
      <c r="BL137" s="13" t="s">
        <v>84</v>
      </c>
      <c r="BM137" s="172" t="s">
        <v>169</v>
      </c>
    </row>
    <row r="138" spans="1:65" s="2" customFormat="1" ht="39">
      <c r="A138" s="30"/>
      <c r="B138" s="31"/>
      <c r="C138" s="32"/>
      <c r="D138" s="174" t="s">
        <v>124</v>
      </c>
      <c r="E138" s="32"/>
      <c r="F138" s="175" t="s">
        <v>170</v>
      </c>
      <c r="G138" s="32"/>
      <c r="H138" s="32"/>
      <c r="I138" s="176"/>
      <c r="J138" s="176"/>
      <c r="K138" s="32"/>
      <c r="L138" s="32"/>
      <c r="M138" s="35"/>
      <c r="N138" s="177"/>
      <c r="O138" s="178"/>
      <c r="P138" s="67"/>
      <c r="Q138" s="67"/>
      <c r="R138" s="67"/>
      <c r="S138" s="67"/>
      <c r="T138" s="67"/>
      <c r="U138" s="67"/>
      <c r="V138" s="67"/>
      <c r="W138" s="67"/>
      <c r="X138" s="67"/>
      <c r="Y138" s="68"/>
      <c r="Z138" s="30"/>
      <c r="AA138" s="30"/>
      <c r="AB138" s="30"/>
      <c r="AC138" s="30"/>
      <c r="AD138" s="30"/>
      <c r="AE138" s="30"/>
      <c r="AT138" s="13" t="s">
        <v>124</v>
      </c>
      <c r="AU138" s="13" t="s">
        <v>84</v>
      </c>
    </row>
    <row r="139" spans="1:65" s="2" customFormat="1" ht="14.45" customHeight="1">
      <c r="A139" s="30"/>
      <c r="B139" s="31"/>
      <c r="C139" s="194" t="s">
        <v>171</v>
      </c>
      <c r="D139" s="194" t="s">
        <v>132</v>
      </c>
      <c r="E139" s="195" t="s">
        <v>172</v>
      </c>
      <c r="F139" s="196" t="s">
        <v>173</v>
      </c>
      <c r="G139" s="197" t="s">
        <v>121</v>
      </c>
      <c r="H139" s="198">
        <v>150</v>
      </c>
      <c r="I139" s="199"/>
      <c r="J139" s="199"/>
      <c r="K139" s="200">
        <f>ROUND(P139*H139,2)</f>
        <v>0</v>
      </c>
      <c r="L139" s="201"/>
      <c r="M139" s="35"/>
      <c r="N139" s="202" t="s">
        <v>1</v>
      </c>
      <c r="O139" s="168" t="s">
        <v>39</v>
      </c>
      <c r="P139" s="169">
        <f>I139+J139</f>
        <v>0</v>
      </c>
      <c r="Q139" s="169">
        <f>ROUND(I139*H139,2)</f>
        <v>0</v>
      </c>
      <c r="R139" s="169">
        <f>ROUND(J139*H139,2)</f>
        <v>0</v>
      </c>
      <c r="S139" s="67"/>
      <c r="T139" s="170">
        <f>S139*H139</f>
        <v>0</v>
      </c>
      <c r="U139" s="170">
        <v>0</v>
      </c>
      <c r="V139" s="170">
        <f>U139*H139</f>
        <v>0</v>
      </c>
      <c r="W139" s="170">
        <v>0</v>
      </c>
      <c r="X139" s="170">
        <f>W139*H139</f>
        <v>0</v>
      </c>
      <c r="Y139" s="171" t="s">
        <v>1</v>
      </c>
      <c r="Z139" s="30"/>
      <c r="AA139" s="30"/>
      <c r="AB139" s="30"/>
      <c r="AC139" s="30"/>
      <c r="AD139" s="30"/>
      <c r="AE139" s="30"/>
      <c r="AR139" s="172" t="s">
        <v>84</v>
      </c>
      <c r="AT139" s="172" t="s">
        <v>132</v>
      </c>
      <c r="AU139" s="172" t="s">
        <v>84</v>
      </c>
      <c r="AY139" s="13" t="s">
        <v>122</v>
      </c>
      <c r="BE139" s="173">
        <f>IF(O139="základní",K139,0)</f>
        <v>0</v>
      </c>
      <c r="BF139" s="173">
        <f>IF(O139="snížená",K139,0)</f>
        <v>0</v>
      </c>
      <c r="BG139" s="173">
        <f>IF(O139="zákl. přenesená",K139,0)</f>
        <v>0</v>
      </c>
      <c r="BH139" s="173">
        <f>IF(O139="sníž. přenesená",K139,0)</f>
        <v>0</v>
      </c>
      <c r="BI139" s="173">
        <f>IF(O139="nulová",K139,0)</f>
        <v>0</v>
      </c>
      <c r="BJ139" s="13" t="s">
        <v>84</v>
      </c>
      <c r="BK139" s="173">
        <f>ROUND(P139*H139,2)</f>
        <v>0</v>
      </c>
      <c r="BL139" s="13" t="s">
        <v>84</v>
      </c>
      <c r="BM139" s="172" t="s">
        <v>174</v>
      </c>
    </row>
    <row r="140" spans="1:65" s="2" customFormat="1" ht="29.25">
      <c r="A140" s="30"/>
      <c r="B140" s="31"/>
      <c r="C140" s="32"/>
      <c r="D140" s="174" t="s">
        <v>124</v>
      </c>
      <c r="E140" s="32"/>
      <c r="F140" s="175" t="s">
        <v>175</v>
      </c>
      <c r="G140" s="32"/>
      <c r="H140" s="32"/>
      <c r="I140" s="176"/>
      <c r="J140" s="176"/>
      <c r="K140" s="32"/>
      <c r="L140" s="32"/>
      <c r="M140" s="35"/>
      <c r="N140" s="177"/>
      <c r="O140" s="178"/>
      <c r="P140" s="67"/>
      <c r="Q140" s="67"/>
      <c r="R140" s="67"/>
      <c r="S140" s="67"/>
      <c r="T140" s="67"/>
      <c r="U140" s="67"/>
      <c r="V140" s="67"/>
      <c r="W140" s="67"/>
      <c r="X140" s="67"/>
      <c r="Y140" s="68"/>
      <c r="Z140" s="30"/>
      <c r="AA140" s="30"/>
      <c r="AB140" s="30"/>
      <c r="AC140" s="30"/>
      <c r="AD140" s="30"/>
      <c r="AE140" s="30"/>
      <c r="AT140" s="13" t="s">
        <v>124</v>
      </c>
      <c r="AU140" s="13" t="s">
        <v>84</v>
      </c>
    </row>
    <row r="141" spans="1:65" s="2" customFormat="1" ht="14.45" customHeight="1">
      <c r="A141" s="30"/>
      <c r="B141" s="31"/>
      <c r="C141" s="194" t="s">
        <v>176</v>
      </c>
      <c r="D141" s="194" t="s">
        <v>132</v>
      </c>
      <c r="E141" s="195" t="s">
        <v>177</v>
      </c>
      <c r="F141" s="196" t="s">
        <v>178</v>
      </c>
      <c r="G141" s="197" t="s">
        <v>121</v>
      </c>
      <c r="H141" s="198">
        <v>2</v>
      </c>
      <c r="I141" s="199"/>
      <c r="J141" s="199"/>
      <c r="K141" s="200">
        <f>ROUND(P141*H141,2)</f>
        <v>0</v>
      </c>
      <c r="L141" s="201"/>
      <c r="M141" s="35"/>
      <c r="N141" s="202" t="s">
        <v>1</v>
      </c>
      <c r="O141" s="168" t="s">
        <v>39</v>
      </c>
      <c r="P141" s="169">
        <f>I141+J141</f>
        <v>0</v>
      </c>
      <c r="Q141" s="169">
        <f>ROUND(I141*H141,2)</f>
        <v>0</v>
      </c>
      <c r="R141" s="169">
        <f>ROUND(J141*H141,2)</f>
        <v>0</v>
      </c>
      <c r="S141" s="67"/>
      <c r="T141" s="170">
        <f>S141*H141</f>
        <v>0</v>
      </c>
      <c r="U141" s="170">
        <v>0</v>
      </c>
      <c r="V141" s="170">
        <f>U141*H141</f>
        <v>0</v>
      </c>
      <c r="W141" s="170">
        <v>0</v>
      </c>
      <c r="X141" s="170">
        <f>W141*H141</f>
        <v>0</v>
      </c>
      <c r="Y141" s="171" t="s">
        <v>1</v>
      </c>
      <c r="Z141" s="30"/>
      <c r="AA141" s="30"/>
      <c r="AB141" s="30"/>
      <c r="AC141" s="30"/>
      <c r="AD141" s="30"/>
      <c r="AE141" s="30"/>
      <c r="AR141" s="172" t="s">
        <v>84</v>
      </c>
      <c r="AT141" s="172" t="s">
        <v>132</v>
      </c>
      <c r="AU141" s="172" t="s">
        <v>84</v>
      </c>
      <c r="AY141" s="13" t="s">
        <v>122</v>
      </c>
      <c r="BE141" s="173">
        <f>IF(O141="základní",K141,0)</f>
        <v>0</v>
      </c>
      <c r="BF141" s="173">
        <f>IF(O141="snížená",K141,0)</f>
        <v>0</v>
      </c>
      <c r="BG141" s="173">
        <f>IF(O141="zákl. přenesená",K141,0)</f>
        <v>0</v>
      </c>
      <c r="BH141" s="173">
        <f>IF(O141="sníž. přenesená",K141,0)</f>
        <v>0</v>
      </c>
      <c r="BI141" s="173">
        <f>IF(O141="nulová",K141,0)</f>
        <v>0</v>
      </c>
      <c r="BJ141" s="13" t="s">
        <v>84</v>
      </c>
      <c r="BK141" s="173">
        <f>ROUND(P141*H141,2)</f>
        <v>0</v>
      </c>
      <c r="BL141" s="13" t="s">
        <v>84</v>
      </c>
      <c r="BM141" s="172" t="s">
        <v>179</v>
      </c>
    </row>
    <row r="142" spans="1:65" s="2" customFormat="1" ht="29.25">
      <c r="A142" s="30"/>
      <c r="B142" s="31"/>
      <c r="C142" s="32"/>
      <c r="D142" s="174" t="s">
        <v>124</v>
      </c>
      <c r="E142" s="32"/>
      <c r="F142" s="175" t="s">
        <v>180</v>
      </c>
      <c r="G142" s="32"/>
      <c r="H142" s="32"/>
      <c r="I142" s="176"/>
      <c r="J142" s="176"/>
      <c r="K142" s="32"/>
      <c r="L142" s="32"/>
      <c r="M142" s="35"/>
      <c r="N142" s="177"/>
      <c r="O142" s="178"/>
      <c r="P142" s="67"/>
      <c r="Q142" s="67"/>
      <c r="R142" s="67"/>
      <c r="S142" s="67"/>
      <c r="T142" s="67"/>
      <c r="U142" s="67"/>
      <c r="V142" s="67"/>
      <c r="W142" s="67"/>
      <c r="X142" s="67"/>
      <c r="Y142" s="68"/>
      <c r="Z142" s="30"/>
      <c r="AA142" s="30"/>
      <c r="AB142" s="30"/>
      <c r="AC142" s="30"/>
      <c r="AD142" s="30"/>
      <c r="AE142" s="30"/>
      <c r="AT142" s="13" t="s">
        <v>124</v>
      </c>
      <c r="AU142" s="13" t="s">
        <v>84</v>
      </c>
    </row>
    <row r="143" spans="1:65" s="2" customFormat="1" ht="24.2" customHeight="1">
      <c r="A143" s="30"/>
      <c r="B143" s="31"/>
      <c r="C143" s="194" t="s">
        <v>181</v>
      </c>
      <c r="D143" s="194" t="s">
        <v>132</v>
      </c>
      <c r="E143" s="195" t="s">
        <v>182</v>
      </c>
      <c r="F143" s="196" t="s">
        <v>183</v>
      </c>
      <c r="G143" s="197" t="s">
        <v>121</v>
      </c>
      <c r="H143" s="198">
        <v>4</v>
      </c>
      <c r="I143" s="199"/>
      <c r="J143" s="199"/>
      <c r="K143" s="200">
        <f>ROUND(P143*H143,2)</f>
        <v>0</v>
      </c>
      <c r="L143" s="201"/>
      <c r="M143" s="35"/>
      <c r="N143" s="202" t="s">
        <v>1</v>
      </c>
      <c r="O143" s="168" t="s">
        <v>39</v>
      </c>
      <c r="P143" s="169">
        <f>I143+J143</f>
        <v>0</v>
      </c>
      <c r="Q143" s="169">
        <f>ROUND(I143*H143,2)</f>
        <v>0</v>
      </c>
      <c r="R143" s="169">
        <f>ROUND(J143*H143,2)</f>
        <v>0</v>
      </c>
      <c r="S143" s="67"/>
      <c r="T143" s="170">
        <f>S143*H143</f>
        <v>0</v>
      </c>
      <c r="U143" s="170">
        <v>0</v>
      </c>
      <c r="V143" s="170">
        <f>U143*H143</f>
        <v>0</v>
      </c>
      <c r="W143" s="170">
        <v>0</v>
      </c>
      <c r="X143" s="170">
        <f>W143*H143</f>
        <v>0</v>
      </c>
      <c r="Y143" s="171" t="s">
        <v>1</v>
      </c>
      <c r="Z143" s="30"/>
      <c r="AA143" s="30"/>
      <c r="AB143" s="30"/>
      <c r="AC143" s="30"/>
      <c r="AD143" s="30"/>
      <c r="AE143" s="30"/>
      <c r="AR143" s="172" t="s">
        <v>84</v>
      </c>
      <c r="AT143" s="172" t="s">
        <v>132</v>
      </c>
      <c r="AU143" s="172" t="s">
        <v>84</v>
      </c>
      <c r="AY143" s="13" t="s">
        <v>122</v>
      </c>
      <c r="BE143" s="173">
        <f>IF(O143="základní",K143,0)</f>
        <v>0</v>
      </c>
      <c r="BF143" s="173">
        <f>IF(O143="snížená",K143,0)</f>
        <v>0</v>
      </c>
      <c r="BG143" s="173">
        <f>IF(O143="zákl. přenesená",K143,0)</f>
        <v>0</v>
      </c>
      <c r="BH143" s="173">
        <f>IF(O143="sníž. přenesená",K143,0)</f>
        <v>0</v>
      </c>
      <c r="BI143" s="173">
        <f>IF(O143="nulová",K143,0)</f>
        <v>0</v>
      </c>
      <c r="BJ143" s="13" t="s">
        <v>84</v>
      </c>
      <c r="BK143" s="173">
        <f>ROUND(P143*H143,2)</f>
        <v>0</v>
      </c>
      <c r="BL143" s="13" t="s">
        <v>84</v>
      </c>
      <c r="BM143" s="172" t="s">
        <v>184</v>
      </c>
    </row>
    <row r="144" spans="1:65" s="2" customFormat="1" ht="29.25">
      <c r="A144" s="30"/>
      <c r="B144" s="31"/>
      <c r="C144" s="32"/>
      <c r="D144" s="174" t="s">
        <v>124</v>
      </c>
      <c r="E144" s="32"/>
      <c r="F144" s="175" t="s">
        <v>185</v>
      </c>
      <c r="G144" s="32"/>
      <c r="H144" s="32"/>
      <c r="I144" s="176"/>
      <c r="J144" s="176"/>
      <c r="K144" s="32"/>
      <c r="L144" s="32"/>
      <c r="M144" s="35"/>
      <c r="N144" s="177"/>
      <c r="O144" s="178"/>
      <c r="P144" s="67"/>
      <c r="Q144" s="67"/>
      <c r="R144" s="67"/>
      <c r="S144" s="67"/>
      <c r="T144" s="67"/>
      <c r="U144" s="67"/>
      <c r="V144" s="67"/>
      <c r="W144" s="67"/>
      <c r="X144" s="67"/>
      <c r="Y144" s="68"/>
      <c r="Z144" s="30"/>
      <c r="AA144" s="30"/>
      <c r="AB144" s="30"/>
      <c r="AC144" s="30"/>
      <c r="AD144" s="30"/>
      <c r="AE144" s="30"/>
      <c r="AT144" s="13" t="s">
        <v>124</v>
      </c>
      <c r="AU144" s="13" t="s">
        <v>84</v>
      </c>
    </row>
    <row r="145" spans="1:65" s="2" customFormat="1" ht="14.45" customHeight="1">
      <c r="A145" s="30"/>
      <c r="B145" s="31"/>
      <c r="C145" s="194" t="s">
        <v>186</v>
      </c>
      <c r="D145" s="194" t="s">
        <v>132</v>
      </c>
      <c r="E145" s="195" t="s">
        <v>187</v>
      </c>
      <c r="F145" s="196" t="s">
        <v>188</v>
      </c>
      <c r="G145" s="197" t="s">
        <v>121</v>
      </c>
      <c r="H145" s="198">
        <v>10</v>
      </c>
      <c r="I145" s="199"/>
      <c r="J145" s="199"/>
      <c r="K145" s="200">
        <f>ROUND(P145*H145,2)</f>
        <v>0</v>
      </c>
      <c r="L145" s="201"/>
      <c r="M145" s="35"/>
      <c r="N145" s="202" t="s">
        <v>1</v>
      </c>
      <c r="O145" s="168" t="s">
        <v>39</v>
      </c>
      <c r="P145" s="169">
        <f>I145+J145</f>
        <v>0</v>
      </c>
      <c r="Q145" s="169">
        <f>ROUND(I145*H145,2)</f>
        <v>0</v>
      </c>
      <c r="R145" s="169">
        <f>ROUND(J145*H145,2)</f>
        <v>0</v>
      </c>
      <c r="S145" s="67"/>
      <c r="T145" s="170">
        <f>S145*H145</f>
        <v>0</v>
      </c>
      <c r="U145" s="170">
        <v>0</v>
      </c>
      <c r="V145" s="170">
        <f>U145*H145</f>
        <v>0</v>
      </c>
      <c r="W145" s="170">
        <v>0</v>
      </c>
      <c r="X145" s="170">
        <f>W145*H145</f>
        <v>0</v>
      </c>
      <c r="Y145" s="171" t="s">
        <v>1</v>
      </c>
      <c r="Z145" s="30"/>
      <c r="AA145" s="30"/>
      <c r="AB145" s="30"/>
      <c r="AC145" s="30"/>
      <c r="AD145" s="30"/>
      <c r="AE145" s="30"/>
      <c r="AR145" s="172" t="s">
        <v>84</v>
      </c>
      <c r="AT145" s="172" t="s">
        <v>132</v>
      </c>
      <c r="AU145" s="172" t="s">
        <v>84</v>
      </c>
      <c r="AY145" s="13" t="s">
        <v>122</v>
      </c>
      <c r="BE145" s="173">
        <f>IF(O145="základní",K145,0)</f>
        <v>0</v>
      </c>
      <c r="BF145" s="173">
        <f>IF(O145="snížená",K145,0)</f>
        <v>0</v>
      </c>
      <c r="BG145" s="173">
        <f>IF(O145="zákl. přenesená",K145,0)</f>
        <v>0</v>
      </c>
      <c r="BH145" s="173">
        <f>IF(O145="sníž. přenesená",K145,0)</f>
        <v>0</v>
      </c>
      <c r="BI145" s="173">
        <f>IF(O145="nulová",K145,0)</f>
        <v>0</v>
      </c>
      <c r="BJ145" s="13" t="s">
        <v>84</v>
      </c>
      <c r="BK145" s="173">
        <f>ROUND(P145*H145,2)</f>
        <v>0</v>
      </c>
      <c r="BL145" s="13" t="s">
        <v>84</v>
      </c>
      <c r="BM145" s="172" t="s">
        <v>189</v>
      </c>
    </row>
    <row r="146" spans="1:65" s="2" customFormat="1" ht="29.25">
      <c r="A146" s="30"/>
      <c r="B146" s="31"/>
      <c r="C146" s="32"/>
      <c r="D146" s="174" t="s">
        <v>124</v>
      </c>
      <c r="E146" s="32"/>
      <c r="F146" s="175" t="s">
        <v>190</v>
      </c>
      <c r="G146" s="32"/>
      <c r="H146" s="32"/>
      <c r="I146" s="176"/>
      <c r="J146" s="176"/>
      <c r="K146" s="32"/>
      <c r="L146" s="32"/>
      <c r="M146" s="35"/>
      <c r="N146" s="177"/>
      <c r="O146" s="178"/>
      <c r="P146" s="67"/>
      <c r="Q146" s="67"/>
      <c r="R146" s="67"/>
      <c r="S146" s="67"/>
      <c r="T146" s="67"/>
      <c r="U146" s="67"/>
      <c r="V146" s="67"/>
      <c r="W146" s="67"/>
      <c r="X146" s="67"/>
      <c r="Y146" s="68"/>
      <c r="Z146" s="30"/>
      <c r="AA146" s="30"/>
      <c r="AB146" s="30"/>
      <c r="AC146" s="30"/>
      <c r="AD146" s="30"/>
      <c r="AE146" s="30"/>
      <c r="AT146" s="13" t="s">
        <v>124</v>
      </c>
      <c r="AU146" s="13" t="s">
        <v>84</v>
      </c>
    </row>
    <row r="147" spans="1:65" s="2" customFormat="1" ht="14.45" customHeight="1">
      <c r="A147" s="30"/>
      <c r="B147" s="31"/>
      <c r="C147" s="194" t="s">
        <v>9</v>
      </c>
      <c r="D147" s="194" t="s">
        <v>132</v>
      </c>
      <c r="E147" s="195" t="s">
        <v>191</v>
      </c>
      <c r="F147" s="196" t="s">
        <v>192</v>
      </c>
      <c r="G147" s="197" t="s">
        <v>121</v>
      </c>
      <c r="H147" s="198">
        <v>37</v>
      </c>
      <c r="I147" s="199"/>
      <c r="J147" s="199"/>
      <c r="K147" s="200">
        <f>ROUND(P147*H147,2)</f>
        <v>0</v>
      </c>
      <c r="L147" s="201"/>
      <c r="M147" s="35"/>
      <c r="N147" s="202" t="s">
        <v>1</v>
      </c>
      <c r="O147" s="168" t="s">
        <v>39</v>
      </c>
      <c r="P147" s="169">
        <f>I147+J147</f>
        <v>0</v>
      </c>
      <c r="Q147" s="169">
        <f>ROUND(I147*H147,2)</f>
        <v>0</v>
      </c>
      <c r="R147" s="169">
        <f>ROUND(J147*H147,2)</f>
        <v>0</v>
      </c>
      <c r="S147" s="67"/>
      <c r="T147" s="170">
        <f>S147*H147</f>
        <v>0</v>
      </c>
      <c r="U147" s="170">
        <v>0</v>
      </c>
      <c r="V147" s="170">
        <f>U147*H147</f>
        <v>0</v>
      </c>
      <c r="W147" s="170">
        <v>0</v>
      </c>
      <c r="X147" s="170">
        <f>W147*H147</f>
        <v>0</v>
      </c>
      <c r="Y147" s="171" t="s">
        <v>1</v>
      </c>
      <c r="Z147" s="30"/>
      <c r="AA147" s="30"/>
      <c r="AB147" s="30"/>
      <c r="AC147" s="30"/>
      <c r="AD147" s="30"/>
      <c r="AE147" s="30"/>
      <c r="AR147" s="172" t="s">
        <v>84</v>
      </c>
      <c r="AT147" s="172" t="s">
        <v>132</v>
      </c>
      <c r="AU147" s="172" t="s">
        <v>84</v>
      </c>
      <c r="AY147" s="13" t="s">
        <v>122</v>
      </c>
      <c r="BE147" s="173">
        <f>IF(O147="základní",K147,0)</f>
        <v>0</v>
      </c>
      <c r="BF147" s="173">
        <f>IF(O147="snížená",K147,0)</f>
        <v>0</v>
      </c>
      <c r="BG147" s="173">
        <f>IF(O147="zákl. přenesená",K147,0)</f>
        <v>0</v>
      </c>
      <c r="BH147" s="173">
        <f>IF(O147="sníž. přenesená",K147,0)</f>
        <v>0</v>
      </c>
      <c r="BI147" s="173">
        <f>IF(O147="nulová",K147,0)</f>
        <v>0</v>
      </c>
      <c r="BJ147" s="13" t="s">
        <v>84</v>
      </c>
      <c r="BK147" s="173">
        <f>ROUND(P147*H147,2)</f>
        <v>0</v>
      </c>
      <c r="BL147" s="13" t="s">
        <v>84</v>
      </c>
      <c r="BM147" s="172" t="s">
        <v>193</v>
      </c>
    </row>
    <row r="148" spans="1:65" s="2" customFormat="1" ht="29.25">
      <c r="A148" s="30"/>
      <c r="B148" s="31"/>
      <c r="C148" s="32"/>
      <c r="D148" s="174" t="s">
        <v>124</v>
      </c>
      <c r="E148" s="32"/>
      <c r="F148" s="175" t="s">
        <v>194</v>
      </c>
      <c r="G148" s="32"/>
      <c r="H148" s="32"/>
      <c r="I148" s="176"/>
      <c r="J148" s="176"/>
      <c r="K148" s="32"/>
      <c r="L148" s="32"/>
      <c r="M148" s="35"/>
      <c r="N148" s="177"/>
      <c r="O148" s="178"/>
      <c r="P148" s="67"/>
      <c r="Q148" s="67"/>
      <c r="R148" s="67"/>
      <c r="S148" s="67"/>
      <c r="T148" s="67"/>
      <c r="U148" s="67"/>
      <c r="V148" s="67"/>
      <c r="W148" s="67"/>
      <c r="X148" s="67"/>
      <c r="Y148" s="68"/>
      <c r="Z148" s="30"/>
      <c r="AA148" s="30"/>
      <c r="AB148" s="30"/>
      <c r="AC148" s="30"/>
      <c r="AD148" s="30"/>
      <c r="AE148" s="30"/>
      <c r="AT148" s="13" t="s">
        <v>124</v>
      </c>
      <c r="AU148" s="13" t="s">
        <v>84</v>
      </c>
    </row>
    <row r="149" spans="1:65" s="2" customFormat="1" ht="14.45" customHeight="1">
      <c r="A149" s="30"/>
      <c r="B149" s="31"/>
      <c r="C149" s="194" t="s">
        <v>195</v>
      </c>
      <c r="D149" s="194" t="s">
        <v>132</v>
      </c>
      <c r="E149" s="195" t="s">
        <v>196</v>
      </c>
      <c r="F149" s="196" t="s">
        <v>197</v>
      </c>
      <c r="G149" s="197" t="s">
        <v>121</v>
      </c>
      <c r="H149" s="198">
        <v>5</v>
      </c>
      <c r="I149" s="199"/>
      <c r="J149" s="199"/>
      <c r="K149" s="200">
        <f>ROUND(P149*H149,2)</f>
        <v>0</v>
      </c>
      <c r="L149" s="201"/>
      <c r="M149" s="35"/>
      <c r="N149" s="202" t="s">
        <v>1</v>
      </c>
      <c r="O149" s="168" t="s">
        <v>39</v>
      </c>
      <c r="P149" s="169">
        <f>I149+J149</f>
        <v>0</v>
      </c>
      <c r="Q149" s="169">
        <f>ROUND(I149*H149,2)</f>
        <v>0</v>
      </c>
      <c r="R149" s="169">
        <f>ROUND(J149*H149,2)</f>
        <v>0</v>
      </c>
      <c r="S149" s="67"/>
      <c r="T149" s="170">
        <f>S149*H149</f>
        <v>0</v>
      </c>
      <c r="U149" s="170">
        <v>0</v>
      </c>
      <c r="V149" s="170">
        <f>U149*H149</f>
        <v>0</v>
      </c>
      <c r="W149" s="170">
        <v>0</v>
      </c>
      <c r="X149" s="170">
        <f>W149*H149</f>
        <v>0</v>
      </c>
      <c r="Y149" s="171" t="s">
        <v>1</v>
      </c>
      <c r="Z149" s="30"/>
      <c r="AA149" s="30"/>
      <c r="AB149" s="30"/>
      <c r="AC149" s="30"/>
      <c r="AD149" s="30"/>
      <c r="AE149" s="30"/>
      <c r="AR149" s="172" t="s">
        <v>84</v>
      </c>
      <c r="AT149" s="172" t="s">
        <v>132</v>
      </c>
      <c r="AU149" s="172" t="s">
        <v>84</v>
      </c>
      <c r="AY149" s="13" t="s">
        <v>122</v>
      </c>
      <c r="BE149" s="173">
        <f>IF(O149="základní",K149,0)</f>
        <v>0</v>
      </c>
      <c r="BF149" s="173">
        <f>IF(O149="snížená",K149,0)</f>
        <v>0</v>
      </c>
      <c r="BG149" s="173">
        <f>IF(O149="zákl. přenesená",K149,0)</f>
        <v>0</v>
      </c>
      <c r="BH149" s="173">
        <f>IF(O149="sníž. přenesená",K149,0)</f>
        <v>0</v>
      </c>
      <c r="BI149" s="173">
        <f>IF(O149="nulová",K149,0)</f>
        <v>0</v>
      </c>
      <c r="BJ149" s="13" t="s">
        <v>84</v>
      </c>
      <c r="BK149" s="173">
        <f>ROUND(P149*H149,2)</f>
        <v>0</v>
      </c>
      <c r="BL149" s="13" t="s">
        <v>84</v>
      </c>
      <c r="BM149" s="172" t="s">
        <v>198</v>
      </c>
    </row>
    <row r="150" spans="1:65" s="2" customFormat="1" ht="29.25">
      <c r="A150" s="30"/>
      <c r="B150" s="31"/>
      <c r="C150" s="32"/>
      <c r="D150" s="174" t="s">
        <v>124</v>
      </c>
      <c r="E150" s="32"/>
      <c r="F150" s="175" t="s">
        <v>199</v>
      </c>
      <c r="G150" s="32"/>
      <c r="H150" s="32"/>
      <c r="I150" s="176"/>
      <c r="J150" s="176"/>
      <c r="K150" s="32"/>
      <c r="L150" s="32"/>
      <c r="M150" s="35"/>
      <c r="N150" s="177"/>
      <c r="O150" s="178"/>
      <c r="P150" s="67"/>
      <c r="Q150" s="67"/>
      <c r="R150" s="67"/>
      <c r="S150" s="67"/>
      <c r="T150" s="67"/>
      <c r="U150" s="67"/>
      <c r="V150" s="67"/>
      <c r="W150" s="67"/>
      <c r="X150" s="67"/>
      <c r="Y150" s="68"/>
      <c r="Z150" s="30"/>
      <c r="AA150" s="30"/>
      <c r="AB150" s="30"/>
      <c r="AC150" s="30"/>
      <c r="AD150" s="30"/>
      <c r="AE150" s="30"/>
      <c r="AT150" s="13" t="s">
        <v>124</v>
      </c>
      <c r="AU150" s="13" t="s">
        <v>84</v>
      </c>
    </row>
    <row r="151" spans="1:65" s="2" customFormat="1" ht="24.2" customHeight="1">
      <c r="A151" s="30"/>
      <c r="B151" s="31"/>
      <c r="C151" s="194" t="s">
        <v>200</v>
      </c>
      <c r="D151" s="194" t="s">
        <v>132</v>
      </c>
      <c r="E151" s="195" t="s">
        <v>201</v>
      </c>
      <c r="F151" s="196" t="s">
        <v>202</v>
      </c>
      <c r="G151" s="197" t="s">
        <v>121</v>
      </c>
      <c r="H151" s="198">
        <v>228</v>
      </c>
      <c r="I151" s="199"/>
      <c r="J151" s="199"/>
      <c r="K151" s="200">
        <f>ROUND(P151*H151,2)</f>
        <v>0</v>
      </c>
      <c r="L151" s="201"/>
      <c r="M151" s="35"/>
      <c r="N151" s="202" t="s">
        <v>1</v>
      </c>
      <c r="O151" s="168" t="s">
        <v>39</v>
      </c>
      <c r="P151" s="169">
        <f>I151+J151</f>
        <v>0</v>
      </c>
      <c r="Q151" s="169">
        <f>ROUND(I151*H151,2)</f>
        <v>0</v>
      </c>
      <c r="R151" s="169">
        <f>ROUND(J151*H151,2)</f>
        <v>0</v>
      </c>
      <c r="S151" s="67"/>
      <c r="T151" s="170">
        <f>S151*H151</f>
        <v>0</v>
      </c>
      <c r="U151" s="170">
        <v>0</v>
      </c>
      <c r="V151" s="170">
        <f>U151*H151</f>
        <v>0</v>
      </c>
      <c r="W151" s="170">
        <v>0</v>
      </c>
      <c r="X151" s="170">
        <f>W151*H151</f>
        <v>0</v>
      </c>
      <c r="Y151" s="171" t="s">
        <v>1</v>
      </c>
      <c r="Z151" s="30"/>
      <c r="AA151" s="30"/>
      <c r="AB151" s="30"/>
      <c r="AC151" s="30"/>
      <c r="AD151" s="30"/>
      <c r="AE151" s="30"/>
      <c r="AR151" s="172" t="s">
        <v>84</v>
      </c>
      <c r="AT151" s="172" t="s">
        <v>132</v>
      </c>
      <c r="AU151" s="172" t="s">
        <v>84</v>
      </c>
      <c r="AY151" s="13" t="s">
        <v>122</v>
      </c>
      <c r="BE151" s="173">
        <f>IF(O151="základní",K151,0)</f>
        <v>0</v>
      </c>
      <c r="BF151" s="173">
        <f>IF(O151="snížená",K151,0)</f>
        <v>0</v>
      </c>
      <c r="BG151" s="173">
        <f>IF(O151="zákl. přenesená",K151,0)</f>
        <v>0</v>
      </c>
      <c r="BH151" s="173">
        <f>IF(O151="sníž. přenesená",K151,0)</f>
        <v>0</v>
      </c>
      <c r="BI151" s="173">
        <f>IF(O151="nulová",K151,0)</f>
        <v>0</v>
      </c>
      <c r="BJ151" s="13" t="s">
        <v>84</v>
      </c>
      <c r="BK151" s="173">
        <f>ROUND(P151*H151,2)</f>
        <v>0</v>
      </c>
      <c r="BL151" s="13" t="s">
        <v>84</v>
      </c>
      <c r="BM151" s="172" t="s">
        <v>203</v>
      </c>
    </row>
    <row r="152" spans="1:65" s="2" customFormat="1" ht="39">
      <c r="A152" s="30"/>
      <c r="B152" s="31"/>
      <c r="C152" s="32"/>
      <c r="D152" s="174" t="s">
        <v>124</v>
      </c>
      <c r="E152" s="32"/>
      <c r="F152" s="175" t="s">
        <v>204</v>
      </c>
      <c r="G152" s="32"/>
      <c r="H152" s="32"/>
      <c r="I152" s="176"/>
      <c r="J152" s="176"/>
      <c r="K152" s="32"/>
      <c r="L152" s="32"/>
      <c r="M152" s="35"/>
      <c r="N152" s="177"/>
      <c r="O152" s="178"/>
      <c r="P152" s="67"/>
      <c r="Q152" s="67"/>
      <c r="R152" s="67"/>
      <c r="S152" s="67"/>
      <c r="T152" s="67"/>
      <c r="U152" s="67"/>
      <c r="V152" s="67"/>
      <c r="W152" s="67"/>
      <c r="X152" s="67"/>
      <c r="Y152" s="68"/>
      <c r="Z152" s="30"/>
      <c r="AA152" s="30"/>
      <c r="AB152" s="30"/>
      <c r="AC152" s="30"/>
      <c r="AD152" s="30"/>
      <c r="AE152" s="30"/>
      <c r="AT152" s="13" t="s">
        <v>124</v>
      </c>
      <c r="AU152" s="13" t="s">
        <v>84</v>
      </c>
    </row>
    <row r="153" spans="1:65" s="2" customFormat="1" ht="14.45" customHeight="1">
      <c r="A153" s="30"/>
      <c r="B153" s="31"/>
      <c r="C153" s="194" t="s">
        <v>205</v>
      </c>
      <c r="D153" s="194" t="s">
        <v>132</v>
      </c>
      <c r="E153" s="195" t="s">
        <v>206</v>
      </c>
      <c r="F153" s="196" t="s">
        <v>207</v>
      </c>
      <c r="G153" s="197" t="s">
        <v>121</v>
      </c>
      <c r="H153" s="198">
        <v>8</v>
      </c>
      <c r="I153" s="199"/>
      <c r="J153" s="199"/>
      <c r="K153" s="200">
        <f>ROUND(P153*H153,2)</f>
        <v>0</v>
      </c>
      <c r="L153" s="201"/>
      <c r="M153" s="35"/>
      <c r="N153" s="202" t="s">
        <v>1</v>
      </c>
      <c r="O153" s="168" t="s">
        <v>39</v>
      </c>
      <c r="P153" s="169">
        <f>I153+J153</f>
        <v>0</v>
      </c>
      <c r="Q153" s="169">
        <f>ROUND(I153*H153,2)</f>
        <v>0</v>
      </c>
      <c r="R153" s="169">
        <f>ROUND(J153*H153,2)</f>
        <v>0</v>
      </c>
      <c r="S153" s="67"/>
      <c r="T153" s="170">
        <f>S153*H153</f>
        <v>0</v>
      </c>
      <c r="U153" s="170">
        <v>0</v>
      </c>
      <c r="V153" s="170">
        <f>U153*H153</f>
        <v>0</v>
      </c>
      <c r="W153" s="170">
        <v>0</v>
      </c>
      <c r="X153" s="170">
        <f>W153*H153</f>
        <v>0</v>
      </c>
      <c r="Y153" s="171" t="s">
        <v>1</v>
      </c>
      <c r="Z153" s="30"/>
      <c r="AA153" s="30"/>
      <c r="AB153" s="30"/>
      <c r="AC153" s="30"/>
      <c r="AD153" s="30"/>
      <c r="AE153" s="30"/>
      <c r="AR153" s="172" t="s">
        <v>84</v>
      </c>
      <c r="AT153" s="172" t="s">
        <v>132</v>
      </c>
      <c r="AU153" s="172" t="s">
        <v>84</v>
      </c>
      <c r="AY153" s="13" t="s">
        <v>122</v>
      </c>
      <c r="BE153" s="173">
        <f>IF(O153="základní",K153,0)</f>
        <v>0</v>
      </c>
      <c r="BF153" s="173">
        <f>IF(O153="snížená",K153,0)</f>
        <v>0</v>
      </c>
      <c r="BG153" s="173">
        <f>IF(O153="zákl. přenesená",K153,0)</f>
        <v>0</v>
      </c>
      <c r="BH153" s="173">
        <f>IF(O153="sníž. přenesená",K153,0)</f>
        <v>0</v>
      </c>
      <c r="BI153" s="173">
        <f>IF(O153="nulová",K153,0)</f>
        <v>0</v>
      </c>
      <c r="BJ153" s="13" t="s">
        <v>84</v>
      </c>
      <c r="BK153" s="173">
        <f>ROUND(P153*H153,2)</f>
        <v>0</v>
      </c>
      <c r="BL153" s="13" t="s">
        <v>84</v>
      </c>
      <c r="BM153" s="172" t="s">
        <v>208</v>
      </c>
    </row>
    <row r="154" spans="1:65" s="2" customFormat="1" ht="29.25">
      <c r="A154" s="30"/>
      <c r="B154" s="31"/>
      <c r="C154" s="32"/>
      <c r="D154" s="174" t="s">
        <v>124</v>
      </c>
      <c r="E154" s="32"/>
      <c r="F154" s="175" t="s">
        <v>209</v>
      </c>
      <c r="G154" s="32"/>
      <c r="H154" s="32"/>
      <c r="I154" s="176"/>
      <c r="J154" s="176"/>
      <c r="K154" s="32"/>
      <c r="L154" s="32"/>
      <c r="M154" s="35"/>
      <c r="N154" s="177"/>
      <c r="O154" s="178"/>
      <c r="P154" s="67"/>
      <c r="Q154" s="67"/>
      <c r="R154" s="67"/>
      <c r="S154" s="67"/>
      <c r="T154" s="67"/>
      <c r="U154" s="67"/>
      <c r="V154" s="67"/>
      <c r="W154" s="67"/>
      <c r="X154" s="67"/>
      <c r="Y154" s="68"/>
      <c r="Z154" s="30"/>
      <c r="AA154" s="30"/>
      <c r="AB154" s="30"/>
      <c r="AC154" s="30"/>
      <c r="AD154" s="30"/>
      <c r="AE154" s="30"/>
      <c r="AT154" s="13" t="s">
        <v>124</v>
      </c>
      <c r="AU154" s="13" t="s">
        <v>84</v>
      </c>
    </row>
    <row r="155" spans="1:65" s="2" customFormat="1" ht="14.45" customHeight="1">
      <c r="A155" s="30"/>
      <c r="B155" s="31"/>
      <c r="C155" s="194" t="s">
        <v>210</v>
      </c>
      <c r="D155" s="194" t="s">
        <v>132</v>
      </c>
      <c r="E155" s="195" t="s">
        <v>211</v>
      </c>
      <c r="F155" s="196" t="s">
        <v>212</v>
      </c>
      <c r="G155" s="197" t="s">
        <v>121</v>
      </c>
      <c r="H155" s="198">
        <v>1</v>
      </c>
      <c r="I155" s="199"/>
      <c r="J155" s="199"/>
      <c r="K155" s="200">
        <f>ROUND(P155*H155,2)</f>
        <v>0</v>
      </c>
      <c r="L155" s="201"/>
      <c r="M155" s="35"/>
      <c r="N155" s="202" t="s">
        <v>1</v>
      </c>
      <c r="O155" s="168" t="s">
        <v>39</v>
      </c>
      <c r="P155" s="169">
        <f>I155+J155</f>
        <v>0</v>
      </c>
      <c r="Q155" s="169">
        <f>ROUND(I155*H155,2)</f>
        <v>0</v>
      </c>
      <c r="R155" s="169">
        <f>ROUND(J155*H155,2)</f>
        <v>0</v>
      </c>
      <c r="S155" s="67"/>
      <c r="T155" s="170">
        <f>S155*H155</f>
        <v>0</v>
      </c>
      <c r="U155" s="170">
        <v>0</v>
      </c>
      <c r="V155" s="170">
        <f>U155*H155</f>
        <v>0</v>
      </c>
      <c r="W155" s="170">
        <v>0</v>
      </c>
      <c r="X155" s="170">
        <f>W155*H155</f>
        <v>0</v>
      </c>
      <c r="Y155" s="171" t="s">
        <v>1</v>
      </c>
      <c r="Z155" s="30"/>
      <c r="AA155" s="30"/>
      <c r="AB155" s="30"/>
      <c r="AC155" s="30"/>
      <c r="AD155" s="30"/>
      <c r="AE155" s="30"/>
      <c r="AR155" s="172" t="s">
        <v>84</v>
      </c>
      <c r="AT155" s="172" t="s">
        <v>132</v>
      </c>
      <c r="AU155" s="172" t="s">
        <v>84</v>
      </c>
      <c r="AY155" s="13" t="s">
        <v>122</v>
      </c>
      <c r="BE155" s="173">
        <f>IF(O155="základní",K155,0)</f>
        <v>0</v>
      </c>
      <c r="BF155" s="173">
        <f>IF(O155="snížená",K155,0)</f>
        <v>0</v>
      </c>
      <c r="BG155" s="173">
        <f>IF(O155="zákl. přenesená",K155,0)</f>
        <v>0</v>
      </c>
      <c r="BH155" s="173">
        <f>IF(O155="sníž. přenesená",K155,0)</f>
        <v>0</v>
      </c>
      <c r="BI155" s="173">
        <f>IF(O155="nulová",K155,0)</f>
        <v>0</v>
      </c>
      <c r="BJ155" s="13" t="s">
        <v>84</v>
      </c>
      <c r="BK155" s="173">
        <f>ROUND(P155*H155,2)</f>
        <v>0</v>
      </c>
      <c r="BL155" s="13" t="s">
        <v>84</v>
      </c>
      <c r="BM155" s="172" t="s">
        <v>213</v>
      </c>
    </row>
    <row r="156" spans="1:65" s="2" customFormat="1" ht="29.25">
      <c r="A156" s="30"/>
      <c r="B156" s="31"/>
      <c r="C156" s="32"/>
      <c r="D156" s="174" t="s">
        <v>124</v>
      </c>
      <c r="E156" s="32"/>
      <c r="F156" s="175" t="s">
        <v>214</v>
      </c>
      <c r="G156" s="32"/>
      <c r="H156" s="32"/>
      <c r="I156" s="176"/>
      <c r="J156" s="176"/>
      <c r="K156" s="32"/>
      <c r="L156" s="32"/>
      <c r="M156" s="35"/>
      <c r="N156" s="177"/>
      <c r="O156" s="178"/>
      <c r="P156" s="67"/>
      <c r="Q156" s="67"/>
      <c r="R156" s="67"/>
      <c r="S156" s="67"/>
      <c r="T156" s="67"/>
      <c r="U156" s="67"/>
      <c r="V156" s="67"/>
      <c r="W156" s="67"/>
      <c r="X156" s="67"/>
      <c r="Y156" s="68"/>
      <c r="Z156" s="30"/>
      <c r="AA156" s="30"/>
      <c r="AB156" s="30"/>
      <c r="AC156" s="30"/>
      <c r="AD156" s="30"/>
      <c r="AE156" s="30"/>
      <c r="AT156" s="13" t="s">
        <v>124</v>
      </c>
      <c r="AU156" s="13" t="s">
        <v>84</v>
      </c>
    </row>
    <row r="157" spans="1:65" s="2" customFormat="1" ht="14.45" customHeight="1">
      <c r="A157" s="30"/>
      <c r="B157" s="31"/>
      <c r="C157" s="194" t="s">
        <v>215</v>
      </c>
      <c r="D157" s="194" t="s">
        <v>132</v>
      </c>
      <c r="E157" s="195" t="s">
        <v>216</v>
      </c>
      <c r="F157" s="196" t="s">
        <v>217</v>
      </c>
      <c r="G157" s="197" t="s">
        <v>121</v>
      </c>
      <c r="H157" s="198">
        <v>13</v>
      </c>
      <c r="I157" s="199"/>
      <c r="J157" s="199"/>
      <c r="K157" s="200">
        <f>ROUND(P157*H157,2)</f>
        <v>0</v>
      </c>
      <c r="L157" s="201"/>
      <c r="M157" s="35"/>
      <c r="N157" s="202" t="s">
        <v>1</v>
      </c>
      <c r="O157" s="168" t="s">
        <v>39</v>
      </c>
      <c r="P157" s="169">
        <f>I157+J157</f>
        <v>0</v>
      </c>
      <c r="Q157" s="169">
        <f>ROUND(I157*H157,2)</f>
        <v>0</v>
      </c>
      <c r="R157" s="169">
        <f>ROUND(J157*H157,2)</f>
        <v>0</v>
      </c>
      <c r="S157" s="67"/>
      <c r="T157" s="170">
        <f>S157*H157</f>
        <v>0</v>
      </c>
      <c r="U157" s="170">
        <v>0</v>
      </c>
      <c r="V157" s="170">
        <f>U157*H157</f>
        <v>0</v>
      </c>
      <c r="W157" s="170">
        <v>0</v>
      </c>
      <c r="X157" s="170">
        <f>W157*H157</f>
        <v>0</v>
      </c>
      <c r="Y157" s="171" t="s">
        <v>1</v>
      </c>
      <c r="Z157" s="30"/>
      <c r="AA157" s="30"/>
      <c r="AB157" s="30"/>
      <c r="AC157" s="30"/>
      <c r="AD157" s="30"/>
      <c r="AE157" s="30"/>
      <c r="AR157" s="172" t="s">
        <v>84</v>
      </c>
      <c r="AT157" s="172" t="s">
        <v>132</v>
      </c>
      <c r="AU157" s="172" t="s">
        <v>84</v>
      </c>
      <c r="AY157" s="13" t="s">
        <v>122</v>
      </c>
      <c r="BE157" s="173">
        <f>IF(O157="základní",K157,0)</f>
        <v>0</v>
      </c>
      <c r="BF157" s="173">
        <f>IF(O157="snížená",K157,0)</f>
        <v>0</v>
      </c>
      <c r="BG157" s="173">
        <f>IF(O157="zákl. přenesená",K157,0)</f>
        <v>0</v>
      </c>
      <c r="BH157" s="173">
        <f>IF(O157="sníž. přenesená",K157,0)</f>
        <v>0</v>
      </c>
      <c r="BI157" s="173">
        <f>IF(O157="nulová",K157,0)</f>
        <v>0</v>
      </c>
      <c r="BJ157" s="13" t="s">
        <v>84</v>
      </c>
      <c r="BK157" s="173">
        <f>ROUND(P157*H157,2)</f>
        <v>0</v>
      </c>
      <c r="BL157" s="13" t="s">
        <v>84</v>
      </c>
      <c r="BM157" s="172" t="s">
        <v>218</v>
      </c>
    </row>
    <row r="158" spans="1:65" s="2" customFormat="1" ht="29.25">
      <c r="A158" s="30"/>
      <c r="B158" s="31"/>
      <c r="C158" s="32"/>
      <c r="D158" s="174" t="s">
        <v>124</v>
      </c>
      <c r="E158" s="32"/>
      <c r="F158" s="175" t="s">
        <v>219</v>
      </c>
      <c r="G158" s="32"/>
      <c r="H158" s="32"/>
      <c r="I158" s="176"/>
      <c r="J158" s="176"/>
      <c r="K158" s="32"/>
      <c r="L158" s="32"/>
      <c r="M158" s="35"/>
      <c r="N158" s="177"/>
      <c r="O158" s="178"/>
      <c r="P158" s="67"/>
      <c r="Q158" s="67"/>
      <c r="R158" s="67"/>
      <c r="S158" s="67"/>
      <c r="T158" s="67"/>
      <c r="U158" s="67"/>
      <c r="V158" s="67"/>
      <c r="W158" s="67"/>
      <c r="X158" s="67"/>
      <c r="Y158" s="68"/>
      <c r="Z158" s="30"/>
      <c r="AA158" s="30"/>
      <c r="AB158" s="30"/>
      <c r="AC158" s="30"/>
      <c r="AD158" s="30"/>
      <c r="AE158" s="30"/>
      <c r="AT158" s="13" t="s">
        <v>124</v>
      </c>
      <c r="AU158" s="13" t="s">
        <v>84</v>
      </c>
    </row>
    <row r="159" spans="1:65" s="2" customFormat="1" ht="14.45" customHeight="1">
      <c r="A159" s="30"/>
      <c r="B159" s="31"/>
      <c r="C159" s="194" t="s">
        <v>8</v>
      </c>
      <c r="D159" s="194" t="s">
        <v>132</v>
      </c>
      <c r="E159" s="195" t="s">
        <v>220</v>
      </c>
      <c r="F159" s="196" t="s">
        <v>221</v>
      </c>
      <c r="G159" s="197" t="s">
        <v>121</v>
      </c>
      <c r="H159" s="198">
        <v>15</v>
      </c>
      <c r="I159" s="199"/>
      <c r="J159" s="199"/>
      <c r="K159" s="200">
        <f>ROUND(P159*H159,2)</f>
        <v>0</v>
      </c>
      <c r="L159" s="201"/>
      <c r="M159" s="35"/>
      <c r="N159" s="202" t="s">
        <v>1</v>
      </c>
      <c r="O159" s="168" t="s">
        <v>39</v>
      </c>
      <c r="P159" s="169">
        <f>I159+J159</f>
        <v>0</v>
      </c>
      <c r="Q159" s="169">
        <f>ROUND(I159*H159,2)</f>
        <v>0</v>
      </c>
      <c r="R159" s="169">
        <f>ROUND(J159*H159,2)</f>
        <v>0</v>
      </c>
      <c r="S159" s="67"/>
      <c r="T159" s="170">
        <f>S159*H159</f>
        <v>0</v>
      </c>
      <c r="U159" s="170">
        <v>0</v>
      </c>
      <c r="V159" s="170">
        <f>U159*H159</f>
        <v>0</v>
      </c>
      <c r="W159" s="170">
        <v>0</v>
      </c>
      <c r="X159" s="170">
        <f>W159*H159</f>
        <v>0</v>
      </c>
      <c r="Y159" s="171" t="s">
        <v>1</v>
      </c>
      <c r="Z159" s="30"/>
      <c r="AA159" s="30"/>
      <c r="AB159" s="30"/>
      <c r="AC159" s="30"/>
      <c r="AD159" s="30"/>
      <c r="AE159" s="30"/>
      <c r="AR159" s="172" t="s">
        <v>84</v>
      </c>
      <c r="AT159" s="172" t="s">
        <v>132</v>
      </c>
      <c r="AU159" s="172" t="s">
        <v>84</v>
      </c>
      <c r="AY159" s="13" t="s">
        <v>122</v>
      </c>
      <c r="BE159" s="173">
        <f>IF(O159="základní",K159,0)</f>
        <v>0</v>
      </c>
      <c r="BF159" s="173">
        <f>IF(O159="snížená",K159,0)</f>
        <v>0</v>
      </c>
      <c r="BG159" s="173">
        <f>IF(O159="zákl. přenesená",K159,0)</f>
        <v>0</v>
      </c>
      <c r="BH159" s="173">
        <f>IF(O159="sníž. přenesená",K159,0)</f>
        <v>0</v>
      </c>
      <c r="BI159" s="173">
        <f>IF(O159="nulová",K159,0)</f>
        <v>0</v>
      </c>
      <c r="BJ159" s="13" t="s">
        <v>84</v>
      </c>
      <c r="BK159" s="173">
        <f>ROUND(P159*H159,2)</f>
        <v>0</v>
      </c>
      <c r="BL159" s="13" t="s">
        <v>84</v>
      </c>
      <c r="BM159" s="172" t="s">
        <v>222</v>
      </c>
    </row>
    <row r="160" spans="1:65" s="2" customFormat="1" ht="29.25">
      <c r="A160" s="30"/>
      <c r="B160" s="31"/>
      <c r="C160" s="32"/>
      <c r="D160" s="174" t="s">
        <v>124</v>
      </c>
      <c r="E160" s="32"/>
      <c r="F160" s="175" t="s">
        <v>223</v>
      </c>
      <c r="G160" s="32"/>
      <c r="H160" s="32"/>
      <c r="I160" s="176"/>
      <c r="J160" s="176"/>
      <c r="K160" s="32"/>
      <c r="L160" s="32"/>
      <c r="M160" s="35"/>
      <c r="N160" s="177"/>
      <c r="O160" s="178"/>
      <c r="P160" s="67"/>
      <c r="Q160" s="67"/>
      <c r="R160" s="67"/>
      <c r="S160" s="67"/>
      <c r="T160" s="67"/>
      <c r="U160" s="67"/>
      <c r="V160" s="67"/>
      <c r="W160" s="67"/>
      <c r="X160" s="67"/>
      <c r="Y160" s="68"/>
      <c r="Z160" s="30"/>
      <c r="AA160" s="30"/>
      <c r="AB160" s="30"/>
      <c r="AC160" s="30"/>
      <c r="AD160" s="30"/>
      <c r="AE160" s="30"/>
      <c r="AT160" s="13" t="s">
        <v>124</v>
      </c>
      <c r="AU160" s="13" t="s">
        <v>84</v>
      </c>
    </row>
    <row r="161" spans="1:65" s="2" customFormat="1" ht="14.45" customHeight="1">
      <c r="A161" s="30"/>
      <c r="B161" s="31"/>
      <c r="C161" s="194" t="s">
        <v>224</v>
      </c>
      <c r="D161" s="194" t="s">
        <v>132</v>
      </c>
      <c r="E161" s="195" t="s">
        <v>225</v>
      </c>
      <c r="F161" s="196" t="s">
        <v>226</v>
      </c>
      <c r="G161" s="197" t="s">
        <v>121</v>
      </c>
      <c r="H161" s="198">
        <v>1</v>
      </c>
      <c r="I161" s="199"/>
      <c r="J161" s="199"/>
      <c r="K161" s="200">
        <f>ROUND(P161*H161,2)</f>
        <v>0</v>
      </c>
      <c r="L161" s="201"/>
      <c r="M161" s="35"/>
      <c r="N161" s="202" t="s">
        <v>1</v>
      </c>
      <c r="O161" s="168" t="s">
        <v>39</v>
      </c>
      <c r="P161" s="169">
        <f>I161+J161</f>
        <v>0</v>
      </c>
      <c r="Q161" s="169">
        <f>ROUND(I161*H161,2)</f>
        <v>0</v>
      </c>
      <c r="R161" s="169">
        <f>ROUND(J161*H161,2)</f>
        <v>0</v>
      </c>
      <c r="S161" s="67"/>
      <c r="T161" s="170">
        <f>S161*H161</f>
        <v>0</v>
      </c>
      <c r="U161" s="170">
        <v>0</v>
      </c>
      <c r="V161" s="170">
        <f>U161*H161</f>
        <v>0</v>
      </c>
      <c r="W161" s="170">
        <v>0</v>
      </c>
      <c r="X161" s="170">
        <f>W161*H161</f>
        <v>0</v>
      </c>
      <c r="Y161" s="171" t="s">
        <v>1</v>
      </c>
      <c r="Z161" s="30"/>
      <c r="AA161" s="30"/>
      <c r="AB161" s="30"/>
      <c r="AC161" s="30"/>
      <c r="AD161" s="30"/>
      <c r="AE161" s="30"/>
      <c r="AR161" s="172" t="s">
        <v>84</v>
      </c>
      <c r="AT161" s="172" t="s">
        <v>132</v>
      </c>
      <c r="AU161" s="172" t="s">
        <v>84</v>
      </c>
      <c r="AY161" s="13" t="s">
        <v>122</v>
      </c>
      <c r="BE161" s="173">
        <f>IF(O161="základní",K161,0)</f>
        <v>0</v>
      </c>
      <c r="BF161" s="173">
        <f>IF(O161="snížená",K161,0)</f>
        <v>0</v>
      </c>
      <c r="BG161" s="173">
        <f>IF(O161="zákl. přenesená",K161,0)</f>
        <v>0</v>
      </c>
      <c r="BH161" s="173">
        <f>IF(O161="sníž. přenesená",K161,0)</f>
        <v>0</v>
      </c>
      <c r="BI161" s="173">
        <f>IF(O161="nulová",K161,0)</f>
        <v>0</v>
      </c>
      <c r="BJ161" s="13" t="s">
        <v>84</v>
      </c>
      <c r="BK161" s="173">
        <f>ROUND(P161*H161,2)</f>
        <v>0</v>
      </c>
      <c r="BL161" s="13" t="s">
        <v>84</v>
      </c>
      <c r="BM161" s="172" t="s">
        <v>227</v>
      </c>
    </row>
    <row r="162" spans="1:65" s="2" customFormat="1" ht="29.25">
      <c r="A162" s="30"/>
      <c r="B162" s="31"/>
      <c r="C162" s="32"/>
      <c r="D162" s="174" t="s">
        <v>124</v>
      </c>
      <c r="E162" s="32"/>
      <c r="F162" s="175" t="s">
        <v>228</v>
      </c>
      <c r="G162" s="32"/>
      <c r="H162" s="32"/>
      <c r="I162" s="176"/>
      <c r="J162" s="176"/>
      <c r="K162" s="32"/>
      <c r="L162" s="32"/>
      <c r="M162" s="35"/>
      <c r="N162" s="177"/>
      <c r="O162" s="178"/>
      <c r="P162" s="67"/>
      <c r="Q162" s="67"/>
      <c r="R162" s="67"/>
      <c r="S162" s="67"/>
      <c r="T162" s="67"/>
      <c r="U162" s="67"/>
      <c r="V162" s="67"/>
      <c r="W162" s="67"/>
      <c r="X162" s="67"/>
      <c r="Y162" s="68"/>
      <c r="Z162" s="30"/>
      <c r="AA162" s="30"/>
      <c r="AB162" s="30"/>
      <c r="AC162" s="30"/>
      <c r="AD162" s="30"/>
      <c r="AE162" s="30"/>
      <c r="AT162" s="13" t="s">
        <v>124</v>
      </c>
      <c r="AU162" s="13" t="s">
        <v>84</v>
      </c>
    </row>
    <row r="163" spans="1:65" s="2" customFormat="1" ht="14.45" customHeight="1">
      <c r="A163" s="30"/>
      <c r="B163" s="31"/>
      <c r="C163" s="194" t="s">
        <v>229</v>
      </c>
      <c r="D163" s="194" t="s">
        <v>132</v>
      </c>
      <c r="E163" s="195" t="s">
        <v>230</v>
      </c>
      <c r="F163" s="196" t="s">
        <v>231</v>
      </c>
      <c r="G163" s="197" t="s">
        <v>121</v>
      </c>
      <c r="H163" s="198">
        <v>21</v>
      </c>
      <c r="I163" s="199"/>
      <c r="J163" s="199"/>
      <c r="K163" s="200">
        <f>ROUND(P163*H163,2)</f>
        <v>0</v>
      </c>
      <c r="L163" s="201"/>
      <c r="M163" s="35"/>
      <c r="N163" s="202" t="s">
        <v>1</v>
      </c>
      <c r="O163" s="168" t="s">
        <v>39</v>
      </c>
      <c r="P163" s="169">
        <f>I163+J163</f>
        <v>0</v>
      </c>
      <c r="Q163" s="169">
        <f>ROUND(I163*H163,2)</f>
        <v>0</v>
      </c>
      <c r="R163" s="169">
        <f>ROUND(J163*H163,2)</f>
        <v>0</v>
      </c>
      <c r="S163" s="67"/>
      <c r="T163" s="170">
        <f>S163*H163</f>
        <v>0</v>
      </c>
      <c r="U163" s="170">
        <v>0</v>
      </c>
      <c r="V163" s="170">
        <f>U163*H163</f>
        <v>0</v>
      </c>
      <c r="W163" s="170">
        <v>0</v>
      </c>
      <c r="X163" s="170">
        <f>W163*H163</f>
        <v>0</v>
      </c>
      <c r="Y163" s="171" t="s">
        <v>1</v>
      </c>
      <c r="Z163" s="30"/>
      <c r="AA163" s="30"/>
      <c r="AB163" s="30"/>
      <c r="AC163" s="30"/>
      <c r="AD163" s="30"/>
      <c r="AE163" s="30"/>
      <c r="AR163" s="172" t="s">
        <v>84</v>
      </c>
      <c r="AT163" s="172" t="s">
        <v>132</v>
      </c>
      <c r="AU163" s="172" t="s">
        <v>84</v>
      </c>
      <c r="AY163" s="13" t="s">
        <v>122</v>
      </c>
      <c r="BE163" s="173">
        <f>IF(O163="základní",K163,0)</f>
        <v>0</v>
      </c>
      <c r="BF163" s="173">
        <f>IF(O163="snížená",K163,0)</f>
        <v>0</v>
      </c>
      <c r="BG163" s="173">
        <f>IF(O163="zákl. přenesená",K163,0)</f>
        <v>0</v>
      </c>
      <c r="BH163" s="173">
        <f>IF(O163="sníž. přenesená",K163,0)</f>
        <v>0</v>
      </c>
      <c r="BI163" s="173">
        <f>IF(O163="nulová",K163,0)</f>
        <v>0</v>
      </c>
      <c r="BJ163" s="13" t="s">
        <v>84</v>
      </c>
      <c r="BK163" s="173">
        <f>ROUND(P163*H163,2)</f>
        <v>0</v>
      </c>
      <c r="BL163" s="13" t="s">
        <v>84</v>
      </c>
      <c r="BM163" s="172" t="s">
        <v>232</v>
      </c>
    </row>
    <row r="164" spans="1:65" s="2" customFormat="1" ht="29.25">
      <c r="A164" s="30"/>
      <c r="B164" s="31"/>
      <c r="C164" s="32"/>
      <c r="D164" s="174" t="s">
        <v>124</v>
      </c>
      <c r="E164" s="32"/>
      <c r="F164" s="175" t="s">
        <v>233</v>
      </c>
      <c r="G164" s="32"/>
      <c r="H164" s="32"/>
      <c r="I164" s="176"/>
      <c r="J164" s="176"/>
      <c r="K164" s="32"/>
      <c r="L164" s="32"/>
      <c r="M164" s="35"/>
      <c r="N164" s="177"/>
      <c r="O164" s="178"/>
      <c r="P164" s="67"/>
      <c r="Q164" s="67"/>
      <c r="R164" s="67"/>
      <c r="S164" s="67"/>
      <c r="T164" s="67"/>
      <c r="U164" s="67"/>
      <c r="V164" s="67"/>
      <c r="W164" s="67"/>
      <c r="X164" s="67"/>
      <c r="Y164" s="68"/>
      <c r="Z164" s="30"/>
      <c r="AA164" s="30"/>
      <c r="AB164" s="30"/>
      <c r="AC164" s="30"/>
      <c r="AD164" s="30"/>
      <c r="AE164" s="30"/>
      <c r="AT164" s="13" t="s">
        <v>124</v>
      </c>
      <c r="AU164" s="13" t="s">
        <v>84</v>
      </c>
    </row>
    <row r="165" spans="1:65" s="2" customFormat="1" ht="14.45" customHeight="1">
      <c r="A165" s="30"/>
      <c r="B165" s="31"/>
      <c r="C165" s="194" t="s">
        <v>234</v>
      </c>
      <c r="D165" s="194" t="s">
        <v>132</v>
      </c>
      <c r="E165" s="195" t="s">
        <v>235</v>
      </c>
      <c r="F165" s="196" t="s">
        <v>236</v>
      </c>
      <c r="G165" s="197" t="s">
        <v>121</v>
      </c>
      <c r="H165" s="198">
        <v>13</v>
      </c>
      <c r="I165" s="199"/>
      <c r="J165" s="199"/>
      <c r="K165" s="200">
        <f>ROUND(P165*H165,2)</f>
        <v>0</v>
      </c>
      <c r="L165" s="201"/>
      <c r="M165" s="35"/>
      <c r="N165" s="202" t="s">
        <v>1</v>
      </c>
      <c r="O165" s="168" t="s">
        <v>39</v>
      </c>
      <c r="P165" s="169">
        <f>I165+J165</f>
        <v>0</v>
      </c>
      <c r="Q165" s="169">
        <f>ROUND(I165*H165,2)</f>
        <v>0</v>
      </c>
      <c r="R165" s="169">
        <f>ROUND(J165*H165,2)</f>
        <v>0</v>
      </c>
      <c r="S165" s="67"/>
      <c r="T165" s="170">
        <f>S165*H165</f>
        <v>0</v>
      </c>
      <c r="U165" s="170">
        <v>0</v>
      </c>
      <c r="V165" s="170">
        <f>U165*H165</f>
        <v>0</v>
      </c>
      <c r="W165" s="170">
        <v>0</v>
      </c>
      <c r="X165" s="170">
        <f>W165*H165</f>
        <v>0</v>
      </c>
      <c r="Y165" s="171" t="s">
        <v>1</v>
      </c>
      <c r="Z165" s="30"/>
      <c r="AA165" s="30"/>
      <c r="AB165" s="30"/>
      <c r="AC165" s="30"/>
      <c r="AD165" s="30"/>
      <c r="AE165" s="30"/>
      <c r="AR165" s="172" t="s">
        <v>84</v>
      </c>
      <c r="AT165" s="172" t="s">
        <v>132</v>
      </c>
      <c r="AU165" s="172" t="s">
        <v>84</v>
      </c>
      <c r="AY165" s="13" t="s">
        <v>122</v>
      </c>
      <c r="BE165" s="173">
        <f>IF(O165="základní",K165,0)</f>
        <v>0</v>
      </c>
      <c r="BF165" s="173">
        <f>IF(O165="snížená",K165,0)</f>
        <v>0</v>
      </c>
      <c r="BG165" s="173">
        <f>IF(O165="zákl. přenesená",K165,0)</f>
        <v>0</v>
      </c>
      <c r="BH165" s="173">
        <f>IF(O165="sníž. přenesená",K165,0)</f>
        <v>0</v>
      </c>
      <c r="BI165" s="173">
        <f>IF(O165="nulová",K165,0)</f>
        <v>0</v>
      </c>
      <c r="BJ165" s="13" t="s">
        <v>84</v>
      </c>
      <c r="BK165" s="173">
        <f>ROUND(P165*H165,2)</f>
        <v>0</v>
      </c>
      <c r="BL165" s="13" t="s">
        <v>84</v>
      </c>
      <c r="BM165" s="172" t="s">
        <v>237</v>
      </c>
    </row>
    <row r="166" spans="1:65" s="2" customFormat="1" ht="29.25">
      <c r="A166" s="30"/>
      <c r="B166" s="31"/>
      <c r="C166" s="32"/>
      <c r="D166" s="174" t="s">
        <v>124</v>
      </c>
      <c r="E166" s="32"/>
      <c r="F166" s="175" t="s">
        <v>238</v>
      </c>
      <c r="G166" s="32"/>
      <c r="H166" s="32"/>
      <c r="I166" s="176"/>
      <c r="J166" s="176"/>
      <c r="K166" s="32"/>
      <c r="L166" s="32"/>
      <c r="M166" s="35"/>
      <c r="N166" s="177"/>
      <c r="O166" s="178"/>
      <c r="P166" s="67"/>
      <c r="Q166" s="67"/>
      <c r="R166" s="67"/>
      <c r="S166" s="67"/>
      <c r="T166" s="67"/>
      <c r="U166" s="67"/>
      <c r="V166" s="67"/>
      <c r="W166" s="67"/>
      <c r="X166" s="67"/>
      <c r="Y166" s="68"/>
      <c r="Z166" s="30"/>
      <c r="AA166" s="30"/>
      <c r="AB166" s="30"/>
      <c r="AC166" s="30"/>
      <c r="AD166" s="30"/>
      <c r="AE166" s="30"/>
      <c r="AT166" s="13" t="s">
        <v>124</v>
      </c>
      <c r="AU166" s="13" t="s">
        <v>84</v>
      </c>
    </row>
    <row r="167" spans="1:65" s="2" customFormat="1" ht="14.45" customHeight="1">
      <c r="A167" s="30"/>
      <c r="B167" s="31"/>
      <c r="C167" s="194" t="s">
        <v>239</v>
      </c>
      <c r="D167" s="194" t="s">
        <v>132</v>
      </c>
      <c r="E167" s="195" t="s">
        <v>240</v>
      </c>
      <c r="F167" s="196" t="s">
        <v>241</v>
      </c>
      <c r="G167" s="197" t="s">
        <v>121</v>
      </c>
      <c r="H167" s="198">
        <v>4</v>
      </c>
      <c r="I167" s="199"/>
      <c r="J167" s="199"/>
      <c r="K167" s="200">
        <f>ROUND(P167*H167,2)</f>
        <v>0</v>
      </c>
      <c r="L167" s="201"/>
      <c r="M167" s="35"/>
      <c r="N167" s="202" t="s">
        <v>1</v>
      </c>
      <c r="O167" s="168" t="s">
        <v>39</v>
      </c>
      <c r="P167" s="169">
        <f>I167+J167</f>
        <v>0</v>
      </c>
      <c r="Q167" s="169">
        <f>ROUND(I167*H167,2)</f>
        <v>0</v>
      </c>
      <c r="R167" s="169">
        <f>ROUND(J167*H167,2)</f>
        <v>0</v>
      </c>
      <c r="S167" s="67"/>
      <c r="T167" s="170">
        <f>S167*H167</f>
        <v>0</v>
      </c>
      <c r="U167" s="170">
        <v>0</v>
      </c>
      <c r="V167" s="170">
        <f>U167*H167</f>
        <v>0</v>
      </c>
      <c r="W167" s="170">
        <v>0</v>
      </c>
      <c r="X167" s="170">
        <f>W167*H167</f>
        <v>0</v>
      </c>
      <c r="Y167" s="171" t="s">
        <v>1</v>
      </c>
      <c r="Z167" s="30"/>
      <c r="AA167" s="30"/>
      <c r="AB167" s="30"/>
      <c r="AC167" s="30"/>
      <c r="AD167" s="30"/>
      <c r="AE167" s="30"/>
      <c r="AR167" s="172" t="s">
        <v>84</v>
      </c>
      <c r="AT167" s="172" t="s">
        <v>132</v>
      </c>
      <c r="AU167" s="172" t="s">
        <v>84</v>
      </c>
      <c r="AY167" s="13" t="s">
        <v>122</v>
      </c>
      <c r="BE167" s="173">
        <f>IF(O167="základní",K167,0)</f>
        <v>0</v>
      </c>
      <c r="BF167" s="173">
        <f>IF(O167="snížená",K167,0)</f>
        <v>0</v>
      </c>
      <c r="BG167" s="173">
        <f>IF(O167="zákl. přenesená",K167,0)</f>
        <v>0</v>
      </c>
      <c r="BH167" s="173">
        <f>IF(O167="sníž. přenesená",K167,0)</f>
        <v>0</v>
      </c>
      <c r="BI167" s="173">
        <f>IF(O167="nulová",K167,0)</f>
        <v>0</v>
      </c>
      <c r="BJ167" s="13" t="s">
        <v>84</v>
      </c>
      <c r="BK167" s="173">
        <f>ROUND(P167*H167,2)</f>
        <v>0</v>
      </c>
      <c r="BL167" s="13" t="s">
        <v>84</v>
      </c>
      <c r="BM167" s="172" t="s">
        <v>242</v>
      </c>
    </row>
    <row r="168" spans="1:65" s="2" customFormat="1" ht="29.25">
      <c r="A168" s="30"/>
      <c r="B168" s="31"/>
      <c r="C168" s="32"/>
      <c r="D168" s="174" t="s">
        <v>124</v>
      </c>
      <c r="E168" s="32"/>
      <c r="F168" s="175" t="s">
        <v>243</v>
      </c>
      <c r="G168" s="32"/>
      <c r="H168" s="32"/>
      <c r="I168" s="176"/>
      <c r="J168" s="176"/>
      <c r="K168" s="32"/>
      <c r="L168" s="32"/>
      <c r="M168" s="35"/>
      <c r="N168" s="177"/>
      <c r="O168" s="178"/>
      <c r="P168" s="67"/>
      <c r="Q168" s="67"/>
      <c r="R168" s="67"/>
      <c r="S168" s="67"/>
      <c r="T168" s="67"/>
      <c r="U168" s="67"/>
      <c r="V168" s="67"/>
      <c r="W168" s="67"/>
      <c r="X168" s="67"/>
      <c r="Y168" s="68"/>
      <c r="Z168" s="30"/>
      <c r="AA168" s="30"/>
      <c r="AB168" s="30"/>
      <c r="AC168" s="30"/>
      <c r="AD168" s="30"/>
      <c r="AE168" s="30"/>
      <c r="AT168" s="13" t="s">
        <v>124</v>
      </c>
      <c r="AU168" s="13" t="s">
        <v>84</v>
      </c>
    </row>
    <row r="169" spans="1:65" s="2" customFormat="1" ht="14.45" customHeight="1">
      <c r="A169" s="30"/>
      <c r="B169" s="31"/>
      <c r="C169" s="194" t="s">
        <v>244</v>
      </c>
      <c r="D169" s="194" t="s">
        <v>132</v>
      </c>
      <c r="E169" s="195" t="s">
        <v>245</v>
      </c>
      <c r="F169" s="196" t="s">
        <v>246</v>
      </c>
      <c r="G169" s="197" t="s">
        <v>121</v>
      </c>
      <c r="H169" s="198">
        <v>13</v>
      </c>
      <c r="I169" s="199"/>
      <c r="J169" s="199"/>
      <c r="K169" s="200">
        <f>ROUND(P169*H169,2)</f>
        <v>0</v>
      </c>
      <c r="L169" s="201"/>
      <c r="M169" s="35"/>
      <c r="N169" s="202" t="s">
        <v>1</v>
      </c>
      <c r="O169" s="168" t="s">
        <v>39</v>
      </c>
      <c r="P169" s="169">
        <f>I169+J169</f>
        <v>0</v>
      </c>
      <c r="Q169" s="169">
        <f>ROUND(I169*H169,2)</f>
        <v>0</v>
      </c>
      <c r="R169" s="169">
        <f>ROUND(J169*H169,2)</f>
        <v>0</v>
      </c>
      <c r="S169" s="67"/>
      <c r="T169" s="170">
        <f>S169*H169</f>
        <v>0</v>
      </c>
      <c r="U169" s="170">
        <v>0</v>
      </c>
      <c r="V169" s="170">
        <f>U169*H169</f>
        <v>0</v>
      </c>
      <c r="W169" s="170">
        <v>0</v>
      </c>
      <c r="X169" s="170">
        <f>W169*H169</f>
        <v>0</v>
      </c>
      <c r="Y169" s="171" t="s">
        <v>1</v>
      </c>
      <c r="Z169" s="30"/>
      <c r="AA169" s="30"/>
      <c r="AB169" s="30"/>
      <c r="AC169" s="30"/>
      <c r="AD169" s="30"/>
      <c r="AE169" s="30"/>
      <c r="AR169" s="172" t="s">
        <v>84</v>
      </c>
      <c r="AT169" s="172" t="s">
        <v>132</v>
      </c>
      <c r="AU169" s="172" t="s">
        <v>84</v>
      </c>
      <c r="AY169" s="13" t="s">
        <v>122</v>
      </c>
      <c r="BE169" s="173">
        <f>IF(O169="základní",K169,0)</f>
        <v>0</v>
      </c>
      <c r="BF169" s="173">
        <f>IF(O169="snížená",K169,0)</f>
        <v>0</v>
      </c>
      <c r="BG169" s="173">
        <f>IF(O169="zákl. přenesená",K169,0)</f>
        <v>0</v>
      </c>
      <c r="BH169" s="173">
        <f>IF(O169="sníž. přenesená",K169,0)</f>
        <v>0</v>
      </c>
      <c r="BI169" s="173">
        <f>IF(O169="nulová",K169,0)</f>
        <v>0</v>
      </c>
      <c r="BJ169" s="13" t="s">
        <v>84</v>
      </c>
      <c r="BK169" s="173">
        <f>ROUND(P169*H169,2)</f>
        <v>0</v>
      </c>
      <c r="BL169" s="13" t="s">
        <v>84</v>
      </c>
      <c r="BM169" s="172" t="s">
        <v>247</v>
      </c>
    </row>
    <row r="170" spans="1:65" s="2" customFormat="1" ht="29.25">
      <c r="A170" s="30"/>
      <c r="B170" s="31"/>
      <c r="C170" s="32"/>
      <c r="D170" s="174" t="s">
        <v>124</v>
      </c>
      <c r="E170" s="32"/>
      <c r="F170" s="175" t="s">
        <v>248</v>
      </c>
      <c r="G170" s="32"/>
      <c r="H170" s="32"/>
      <c r="I170" s="176"/>
      <c r="J170" s="176"/>
      <c r="K170" s="32"/>
      <c r="L170" s="32"/>
      <c r="M170" s="35"/>
      <c r="N170" s="177"/>
      <c r="O170" s="178"/>
      <c r="P170" s="67"/>
      <c r="Q170" s="67"/>
      <c r="R170" s="67"/>
      <c r="S170" s="67"/>
      <c r="T170" s="67"/>
      <c r="U170" s="67"/>
      <c r="V170" s="67"/>
      <c r="W170" s="67"/>
      <c r="X170" s="67"/>
      <c r="Y170" s="68"/>
      <c r="Z170" s="30"/>
      <c r="AA170" s="30"/>
      <c r="AB170" s="30"/>
      <c r="AC170" s="30"/>
      <c r="AD170" s="30"/>
      <c r="AE170" s="30"/>
      <c r="AT170" s="13" t="s">
        <v>124</v>
      </c>
      <c r="AU170" s="13" t="s">
        <v>84</v>
      </c>
    </row>
    <row r="171" spans="1:65" s="2" customFormat="1" ht="14.45" customHeight="1">
      <c r="A171" s="30"/>
      <c r="B171" s="31"/>
      <c r="C171" s="194" t="s">
        <v>249</v>
      </c>
      <c r="D171" s="194" t="s">
        <v>132</v>
      </c>
      <c r="E171" s="195" t="s">
        <v>250</v>
      </c>
      <c r="F171" s="196" t="s">
        <v>251</v>
      </c>
      <c r="G171" s="197" t="s">
        <v>121</v>
      </c>
      <c r="H171" s="198">
        <v>4</v>
      </c>
      <c r="I171" s="199"/>
      <c r="J171" s="199"/>
      <c r="K171" s="200">
        <f>ROUND(P171*H171,2)</f>
        <v>0</v>
      </c>
      <c r="L171" s="201"/>
      <c r="M171" s="35"/>
      <c r="N171" s="202" t="s">
        <v>1</v>
      </c>
      <c r="O171" s="168" t="s">
        <v>39</v>
      </c>
      <c r="P171" s="169">
        <f>I171+J171</f>
        <v>0</v>
      </c>
      <c r="Q171" s="169">
        <f>ROUND(I171*H171,2)</f>
        <v>0</v>
      </c>
      <c r="R171" s="169">
        <f>ROUND(J171*H171,2)</f>
        <v>0</v>
      </c>
      <c r="S171" s="67"/>
      <c r="T171" s="170">
        <f>S171*H171</f>
        <v>0</v>
      </c>
      <c r="U171" s="170">
        <v>0</v>
      </c>
      <c r="V171" s="170">
        <f>U171*H171</f>
        <v>0</v>
      </c>
      <c r="W171" s="170">
        <v>0</v>
      </c>
      <c r="X171" s="170">
        <f>W171*H171</f>
        <v>0</v>
      </c>
      <c r="Y171" s="171" t="s">
        <v>1</v>
      </c>
      <c r="Z171" s="30"/>
      <c r="AA171" s="30"/>
      <c r="AB171" s="30"/>
      <c r="AC171" s="30"/>
      <c r="AD171" s="30"/>
      <c r="AE171" s="30"/>
      <c r="AR171" s="172" t="s">
        <v>84</v>
      </c>
      <c r="AT171" s="172" t="s">
        <v>132</v>
      </c>
      <c r="AU171" s="172" t="s">
        <v>84</v>
      </c>
      <c r="AY171" s="13" t="s">
        <v>122</v>
      </c>
      <c r="BE171" s="173">
        <f>IF(O171="základní",K171,0)</f>
        <v>0</v>
      </c>
      <c r="BF171" s="173">
        <f>IF(O171="snížená",K171,0)</f>
        <v>0</v>
      </c>
      <c r="BG171" s="173">
        <f>IF(O171="zákl. přenesená",K171,0)</f>
        <v>0</v>
      </c>
      <c r="BH171" s="173">
        <f>IF(O171="sníž. přenesená",K171,0)</f>
        <v>0</v>
      </c>
      <c r="BI171" s="173">
        <f>IF(O171="nulová",K171,0)</f>
        <v>0</v>
      </c>
      <c r="BJ171" s="13" t="s">
        <v>84</v>
      </c>
      <c r="BK171" s="173">
        <f>ROUND(P171*H171,2)</f>
        <v>0</v>
      </c>
      <c r="BL171" s="13" t="s">
        <v>84</v>
      </c>
      <c r="BM171" s="172" t="s">
        <v>252</v>
      </c>
    </row>
    <row r="172" spans="1:65" s="2" customFormat="1" ht="29.25">
      <c r="A172" s="30"/>
      <c r="B172" s="31"/>
      <c r="C172" s="32"/>
      <c r="D172" s="174" t="s">
        <v>124</v>
      </c>
      <c r="E172" s="32"/>
      <c r="F172" s="175" t="s">
        <v>253</v>
      </c>
      <c r="G172" s="32"/>
      <c r="H172" s="32"/>
      <c r="I172" s="176"/>
      <c r="J172" s="176"/>
      <c r="K172" s="32"/>
      <c r="L172" s="32"/>
      <c r="M172" s="35"/>
      <c r="N172" s="177"/>
      <c r="O172" s="178"/>
      <c r="P172" s="67"/>
      <c r="Q172" s="67"/>
      <c r="R172" s="67"/>
      <c r="S172" s="67"/>
      <c r="T172" s="67"/>
      <c r="U172" s="67"/>
      <c r="V172" s="67"/>
      <c r="W172" s="67"/>
      <c r="X172" s="67"/>
      <c r="Y172" s="68"/>
      <c r="Z172" s="30"/>
      <c r="AA172" s="30"/>
      <c r="AB172" s="30"/>
      <c r="AC172" s="30"/>
      <c r="AD172" s="30"/>
      <c r="AE172" s="30"/>
      <c r="AT172" s="13" t="s">
        <v>124</v>
      </c>
      <c r="AU172" s="13" t="s">
        <v>84</v>
      </c>
    </row>
    <row r="173" spans="1:65" s="2" customFormat="1" ht="14.45" customHeight="1">
      <c r="A173" s="30"/>
      <c r="B173" s="31"/>
      <c r="C173" s="194" t="s">
        <v>254</v>
      </c>
      <c r="D173" s="194" t="s">
        <v>132</v>
      </c>
      <c r="E173" s="195" t="s">
        <v>255</v>
      </c>
      <c r="F173" s="196" t="s">
        <v>256</v>
      </c>
      <c r="G173" s="197" t="s">
        <v>121</v>
      </c>
      <c r="H173" s="198">
        <v>40</v>
      </c>
      <c r="I173" s="199"/>
      <c r="J173" s="199"/>
      <c r="K173" s="200">
        <f>ROUND(P173*H173,2)</f>
        <v>0</v>
      </c>
      <c r="L173" s="201"/>
      <c r="M173" s="35"/>
      <c r="N173" s="202" t="s">
        <v>1</v>
      </c>
      <c r="O173" s="168" t="s">
        <v>39</v>
      </c>
      <c r="P173" s="169">
        <f>I173+J173</f>
        <v>0</v>
      </c>
      <c r="Q173" s="169">
        <f>ROUND(I173*H173,2)</f>
        <v>0</v>
      </c>
      <c r="R173" s="169">
        <f>ROUND(J173*H173,2)</f>
        <v>0</v>
      </c>
      <c r="S173" s="67"/>
      <c r="T173" s="170">
        <f>S173*H173</f>
        <v>0</v>
      </c>
      <c r="U173" s="170">
        <v>0</v>
      </c>
      <c r="V173" s="170">
        <f>U173*H173</f>
        <v>0</v>
      </c>
      <c r="W173" s="170">
        <v>0</v>
      </c>
      <c r="X173" s="170">
        <f>W173*H173</f>
        <v>0</v>
      </c>
      <c r="Y173" s="171" t="s">
        <v>1</v>
      </c>
      <c r="Z173" s="30"/>
      <c r="AA173" s="30"/>
      <c r="AB173" s="30"/>
      <c r="AC173" s="30"/>
      <c r="AD173" s="30"/>
      <c r="AE173" s="30"/>
      <c r="AR173" s="172" t="s">
        <v>84</v>
      </c>
      <c r="AT173" s="172" t="s">
        <v>132</v>
      </c>
      <c r="AU173" s="172" t="s">
        <v>84</v>
      </c>
      <c r="AY173" s="13" t="s">
        <v>122</v>
      </c>
      <c r="BE173" s="173">
        <f>IF(O173="základní",K173,0)</f>
        <v>0</v>
      </c>
      <c r="BF173" s="173">
        <f>IF(O173="snížená",K173,0)</f>
        <v>0</v>
      </c>
      <c r="BG173" s="173">
        <f>IF(O173="zákl. přenesená",K173,0)</f>
        <v>0</v>
      </c>
      <c r="BH173" s="173">
        <f>IF(O173="sníž. přenesená",K173,0)</f>
        <v>0</v>
      </c>
      <c r="BI173" s="173">
        <f>IF(O173="nulová",K173,0)</f>
        <v>0</v>
      </c>
      <c r="BJ173" s="13" t="s">
        <v>84</v>
      </c>
      <c r="BK173" s="173">
        <f>ROUND(P173*H173,2)</f>
        <v>0</v>
      </c>
      <c r="BL173" s="13" t="s">
        <v>84</v>
      </c>
      <c r="BM173" s="172" t="s">
        <v>257</v>
      </c>
    </row>
    <row r="174" spans="1:65" s="2" customFormat="1" ht="29.25">
      <c r="A174" s="30"/>
      <c r="B174" s="31"/>
      <c r="C174" s="32"/>
      <c r="D174" s="174" t="s">
        <v>124</v>
      </c>
      <c r="E174" s="32"/>
      <c r="F174" s="175" t="s">
        <v>258</v>
      </c>
      <c r="G174" s="32"/>
      <c r="H174" s="32"/>
      <c r="I174" s="176"/>
      <c r="J174" s="176"/>
      <c r="K174" s="32"/>
      <c r="L174" s="32"/>
      <c r="M174" s="35"/>
      <c r="N174" s="177"/>
      <c r="O174" s="178"/>
      <c r="P174" s="67"/>
      <c r="Q174" s="67"/>
      <c r="R174" s="67"/>
      <c r="S174" s="67"/>
      <c r="T174" s="67"/>
      <c r="U174" s="67"/>
      <c r="V174" s="67"/>
      <c r="W174" s="67"/>
      <c r="X174" s="67"/>
      <c r="Y174" s="68"/>
      <c r="Z174" s="30"/>
      <c r="AA174" s="30"/>
      <c r="AB174" s="30"/>
      <c r="AC174" s="30"/>
      <c r="AD174" s="30"/>
      <c r="AE174" s="30"/>
      <c r="AT174" s="13" t="s">
        <v>124</v>
      </c>
      <c r="AU174" s="13" t="s">
        <v>84</v>
      </c>
    </row>
    <row r="175" spans="1:65" s="2" customFormat="1" ht="14.45" customHeight="1">
      <c r="A175" s="30"/>
      <c r="B175" s="31"/>
      <c r="C175" s="194" t="s">
        <v>259</v>
      </c>
      <c r="D175" s="194" t="s">
        <v>132</v>
      </c>
      <c r="E175" s="195" t="s">
        <v>260</v>
      </c>
      <c r="F175" s="196" t="s">
        <v>261</v>
      </c>
      <c r="G175" s="197" t="s">
        <v>121</v>
      </c>
      <c r="H175" s="198">
        <v>8</v>
      </c>
      <c r="I175" s="199"/>
      <c r="J175" s="199"/>
      <c r="K175" s="200">
        <f>ROUND(P175*H175,2)</f>
        <v>0</v>
      </c>
      <c r="L175" s="201"/>
      <c r="M175" s="35"/>
      <c r="N175" s="202" t="s">
        <v>1</v>
      </c>
      <c r="O175" s="168" t="s">
        <v>39</v>
      </c>
      <c r="P175" s="169">
        <f>I175+J175</f>
        <v>0</v>
      </c>
      <c r="Q175" s="169">
        <f>ROUND(I175*H175,2)</f>
        <v>0</v>
      </c>
      <c r="R175" s="169">
        <f>ROUND(J175*H175,2)</f>
        <v>0</v>
      </c>
      <c r="S175" s="67"/>
      <c r="T175" s="170">
        <f>S175*H175</f>
        <v>0</v>
      </c>
      <c r="U175" s="170">
        <v>0</v>
      </c>
      <c r="V175" s="170">
        <f>U175*H175</f>
        <v>0</v>
      </c>
      <c r="W175" s="170">
        <v>0</v>
      </c>
      <c r="X175" s="170">
        <f>W175*H175</f>
        <v>0</v>
      </c>
      <c r="Y175" s="171" t="s">
        <v>1</v>
      </c>
      <c r="Z175" s="30"/>
      <c r="AA175" s="30"/>
      <c r="AB175" s="30"/>
      <c r="AC175" s="30"/>
      <c r="AD175" s="30"/>
      <c r="AE175" s="30"/>
      <c r="AR175" s="172" t="s">
        <v>84</v>
      </c>
      <c r="AT175" s="172" t="s">
        <v>132</v>
      </c>
      <c r="AU175" s="172" t="s">
        <v>84</v>
      </c>
      <c r="AY175" s="13" t="s">
        <v>122</v>
      </c>
      <c r="BE175" s="173">
        <f>IF(O175="základní",K175,0)</f>
        <v>0</v>
      </c>
      <c r="BF175" s="173">
        <f>IF(O175="snížená",K175,0)</f>
        <v>0</v>
      </c>
      <c r="BG175" s="173">
        <f>IF(O175="zákl. přenesená",K175,0)</f>
        <v>0</v>
      </c>
      <c r="BH175" s="173">
        <f>IF(O175="sníž. přenesená",K175,0)</f>
        <v>0</v>
      </c>
      <c r="BI175" s="173">
        <f>IF(O175="nulová",K175,0)</f>
        <v>0</v>
      </c>
      <c r="BJ175" s="13" t="s">
        <v>84</v>
      </c>
      <c r="BK175" s="173">
        <f>ROUND(P175*H175,2)</f>
        <v>0</v>
      </c>
      <c r="BL175" s="13" t="s">
        <v>84</v>
      </c>
      <c r="BM175" s="172" t="s">
        <v>262</v>
      </c>
    </row>
    <row r="176" spans="1:65" s="2" customFormat="1" ht="29.25">
      <c r="A176" s="30"/>
      <c r="B176" s="31"/>
      <c r="C176" s="32"/>
      <c r="D176" s="174" t="s">
        <v>124</v>
      </c>
      <c r="E176" s="32"/>
      <c r="F176" s="175" t="s">
        <v>263</v>
      </c>
      <c r="G176" s="32"/>
      <c r="H176" s="32"/>
      <c r="I176" s="176"/>
      <c r="J176" s="176"/>
      <c r="K176" s="32"/>
      <c r="L176" s="32"/>
      <c r="M176" s="35"/>
      <c r="N176" s="177"/>
      <c r="O176" s="178"/>
      <c r="P176" s="67"/>
      <c r="Q176" s="67"/>
      <c r="R176" s="67"/>
      <c r="S176" s="67"/>
      <c r="T176" s="67"/>
      <c r="U176" s="67"/>
      <c r="V176" s="67"/>
      <c r="W176" s="67"/>
      <c r="X176" s="67"/>
      <c r="Y176" s="68"/>
      <c r="Z176" s="30"/>
      <c r="AA176" s="30"/>
      <c r="AB176" s="30"/>
      <c r="AC176" s="30"/>
      <c r="AD176" s="30"/>
      <c r="AE176" s="30"/>
      <c r="AT176" s="13" t="s">
        <v>124</v>
      </c>
      <c r="AU176" s="13" t="s">
        <v>84</v>
      </c>
    </row>
    <row r="177" spans="1:65" s="2" customFormat="1" ht="14.45" customHeight="1">
      <c r="A177" s="30"/>
      <c r="B177" s="31"/>
      <c r="C177" s="194" t="s">
        <v>264</v>
      </c>
      <c r="D177" s="194" t="s">
        <v>132</v>
      </c>
      <c r="E177" s="195" t="s">
        <v>265</v>
      </c>
      <c r="F177" s="196" t="s">
        <v>266</v>
      </c>
      <c r="G177" s="197" t="s">
        <v>121</v>
      </c>
      <c r="H177" s="198">
        <v>1</v>
      </c>
      <c r="I177" s="199"/>
      <c r="J177" s="199"/>
      <c r="K177" s="200">
        <f>ROUND(P177*H177,2)</f>
        <v>0</v>
      </c>
      <c r="L177" s="201"/>
      <c r="M177" s="35"/>
      <c r="N177" s="202" t="s">
        <v>1</v>
      </c>
      <c r="O177" s="168" t="s">
        <v>39</v>
      </c>
      <c r="P177" s="169">
        <f>I177+J177</f>
        <v>0</v>
      </c>
      <c r="Q177" s="169">
        <f>ROUND(I177*H177,2)</f>
        <v>0</v>
      </c>
      <c r="R177" s="169">
        <f>ROUND(J177*H177,2)</f>
        <v>0</v>
      </c>
      <c r="S177" s="67"/>
      <c r="T177" s="170">
        <f>S177*H177</f>
        <v>0</v>
      </c>
      <c r="U177" s="170">
        <v>0</v>
      </c>
      <c r="V177" s="170">
        <f>U177*H177</f>
        <v>0</v>
      </c>
      <c r="W177" s="170">
        <v>0</v>
      </c>
      <c r="X177" s="170">
        <f>W177*H177</f>
        <v>0</v>
      </c>
      <c r="Y177" s="171" t="s">
        <v>1</v>
      </c>
      <c r="Z177" s="30"/>
      <c r="AA177" s="30"/>
      <c r="AB177" s="30"/>
      <c r="AC177" s="30"/>
      <c r="AD177" s="30"/>
      <c r="AE177" s="30"/>
      <c r="AR177" s="172" t="s">
        <v>84</v>
      </c>
      <c r="AT177" s="172" t="s">
        <v>132</v>
      </c>
      <c r="AU177" s="172" t="s">
        <v>84</v>
      </c>
      <c r="AY177" s="13" t="s">
        <v>122</v>
      </c>
      <c r="BE177" s="173">
        <f>IF(O177="základní",K177,0)</f>
        <v>0</v>
      </c>
      <c r="BF177" s="173">
        <f>IF(O177="snížená",K177,0)</f>
        <v>0</v>
      </c>
      <c r="BG177" s="173">
        <f>IF(O177="zákl. přenesená",K177,0)</f>
        <v>0</v>
      </c>
      <c r="BH177" s="173">
        <f>IF(O177="sníž. přenesená",K177,0)</f>
        <v>0</v>
      </c>
      <c r="BI177" s="173">
        <f>IF(O177="nulová",K177,0)</f>
        <v>0</v>
      </c>
      <c r="BJ177" s="13" t="s">
        <v>84</v>
      </c>
      <c r="BK177" s="173">
        <f>ROUND(P177*H177,2)</f>
        <v>0</v>
      </c>
      <c r="BL177" s="13" t="s">
        <v>84</v>
      </c>
      <c r="BM177" s="172" t="s">
        <v>267</v>
      </c>
    </row>
    <row r="178" spans="1:65" s="2" customFormat="1" ht="29.25">
      <c r="A178" s="30"/>
      <c r="B178" s="31"/>
      <c r="C178" s="32"/>
      <c r="D178" s="174" t="s">
        <v>124</v>
      </c>
      <c r="E178" s="32"/>
      <c r="F178" s="175" t="s">
        <v>268</v>
      </c>
      <c r="G178" s="32"/>
      <c r="H178" s="32"/>
      <c r="I178" s="176"/>
      <c r="J178" s="176"/>
      <c r="K178" s="32"/>
      <c r="L178" s="32"/>
      <c r="M178" s="35"/>
      <c r="N178" s="177"/>
      <c r="O178" s="178"/>
      <c r="P178" s="67"/>
      <c r="Q178" s="67"/>
      <c r="R178" s="67"/>
      <c r="S178" s="67"/>
      <c r="T178" s="67"/>
      <c r="U178" s="67"/>
      <c r="V178" s="67"/>
      <c r="W178" s="67"/>
      <c r="X178" s="67"/>
      <c r="Y178" s="68"/>
      <c r="Z178" s="30"/>
      <c r="AA178" s="30"/>
      <c r="AB178" s="30"/>
      <c r="AC178" s="30"/>
      <c r="AD178" s="30"/>
      <c r="AE178" s="30"/>
      <c r="AT178" s="13" t="s">
        <v>124</v>
      </c>
      <c r="AU178" s="13" t="s">
        <v>84</v>
      </c>
    </row>
    <row r="179" spans="1:65" s="2" customFormat="1" ht="14.45" customHeight="1">
      <c r="A179" s="30"/>
      <c r="B179" s="31"/>
      <c r="C179" s="194" t="s">
        <v>269</v>
      </c>
      <c r="D179" s="194" t="s">
        <v>132</v>
      </c>
      <c r="E179" s="195" t="s">
        <v>270</v>
      </c>
      <c r="F179" s="196" t="s">
        <v>271</v>
      </c>
      <c r="G179" s="197" t="s">
        <v>121</v>
      </c>
      <c r="H179" s="198">
        <v>8</v>
      </c>
      <c r="I179" s="199"/>
      <c r="J179" s="199"/>
      <c r="K179" s="200">
        <f>ROUND(P179*H179,2)</f>
        <v>0</v>
      </c>
      <c r="L179" s="201"/>
      <c r="M179" s="35"/>
      <c r="N179" s="202" t="s">
        <v>1</v>
      </c>
      <c r="O179" s="168" t="s">
        <v>39</v>
      </c>
      <c r="P179" s="169">
        <f>I179+J179</f>
        <v>0</v>
      </c>
      <c r="Q179" s="169">
        <f>ROUND(I179*H179,2)</f>
        <v>0</v>
      </c>
      <c r="R179" s="169">
        <f>ROUND(J179*H179,2)</f>
        <v>0</v>
      </c>
      <c r="S179" s="67"/>
      <c r="T179" s="170">
        <f>S179*H179</f>
        <v>0</v>
      </c>
      <c r="U179" s="170">
        <v>0</v>
      </c>
      <c r="V179" s="170">
        <f>U179*H179</f>
        <v>0</v>
      </c>
      <c r="W179" s="170">
        <v>0</v>
      </c>
      <c r="X179" s="170">
        <f>W179*H179</f>
        <v>0</v>
      </c>
      <c r="Y179" s="171" t="s">
        <v>1</v>
      </c>
      <c r="Z179" s="30"/>
      <c r="AA179" s="30"/>
      <c r="AB179" s="30"/>
      <c r="AC179" s="30"/>
      <c r="AD179" s="30"/>
      <c r="AE179" s="30"/>
      <c r="AR179" s="172" t="s">
        <v>84</v>
      </c>
      <c r="AT179" s="172" t="s">
        <v>132</v>
      </c>
      <c r="AU179" s="172" t="s">
        <v>84</v>
      </c>
      <c r="AY179" s="13" t="s">
        <v>122</v>
      </c>
      <c r="BE179" s="173">
        <f>IF(O179="základní",K179,0)</f>
        <v>0</v>
      </c>
      <c r="BF179" s="173">
        <f>IF(O179="snížená",K179,0)</f>
        <v>0</v>
      </c>
      <c r="BG179" s="173">
        <f>IF(O179="zákl. přenesená",K179,0)</f>
        <v>0</v>
      </c>
      <c r="BH179" s="173">
        <f>IF(O179="sníž. přenesená",K179,0)</f>
        <v>0</v>
      </c>
      <c r="BI179" s="173">
        <f>IF(O179="nulová",K179,0)</f>
        <v>0</v>
      </c>
      <c r="BJ179" s="13" t="s">
        <v>84</v>
      </c>
      <c r="BK179" s="173">
        <f>ROUND(P179*H179,2)</f>
        <v>0</v>
      </c>
      <c r="BL179" s="13" t="s">
        <v>84</v>
      </c>
      <c r="BM179" s="172" t="s">
        <v>272</v>
      </c>
    </row>
    <row r="180" spans="1:65" s="2" customFormat="1" ht="29.25">
      <c r="A180" s="30"/>
      <c r="B180" s="31"/>
      <c r="C180" s="32"/>
      <c r="D180" s="174" t="s">
        <v>124</v>
      </c>
      <c r="E180" s="32"/>
      <c r="F180" s="175" t="s">
        <v>273</v>
      </c>
      <c r="G180" s="32"/>
      <c r="H180" s="32"/>
      <c r="I180" s="176"/>
      <c r="J180" s="176"/>
      <c r="K180" s="32"/>
      <c r="L180" s="32"/>
      <c r="M180" s="35"/>
      <c r="N180" s="177"/>
      <c r="O180" s="178"/>
      <c r="P180" s="67"/>
      <c r="Q180" s="67"/>
      <c r="R180" s="67"/>
      <c r="S180" s="67"/>
      <c r="T180" s="67"/>
      <c r="U180" s="67"/>
      <c r="V180" s="67"/>
      <c r="W180" s="67"/>
      <c r="X180" s="67"/>
      <c r="Y180" s="68"/>
      <c r="Z180" s="30"/>
      <c r="AA180" s="30"/>
      <c r="AB180" s="30"/>
      <c r="AC180" s="30"/>
      <c r="AD180" s="30"/>
      <c r="AE180" s="30"/>
      <c r="AT180" s="13" t="s">
        <v>124</v>
      </c>
      <c r="AU180" s="13" t="s">
        <v>84</v>
      </c>
    </row>
    <row r="181" spans="1:65" s="2" customFormat="1" ht="14.45" customHeight="1">
      <c r="A181" s="30"/>
      <c r="B181" s="31"/>
      <c r="C181" s="194" t="s">
        <v>274</v>
      </c>
      <c r="D181" s="194" t="s">
        <v>132</v>
      </c>
      <c r="E181" s="195" t="s">
        <v>275</v>
      </c>
      <c r="F181" s="196" t="s">
        <v>276</v>
      </c>
      <c r="G181" s="197" t="s">
        <v>121</v>
      </c>
      <c r="H181" s="198">
        <v>5</v>
      </c>
      <c r="I181" s="199"/>
      <c r="J181" s="199"/>
      <c r="K181" s="200">
        <f>ROUND(P181*H181,2)</f>
        <v>0</v>
      </c>
      <c r="L181" s="201"/>
      <c r="M181" s="35"/>
      <c r="N181" s="202" t="s">
        <v>1</v>
      </c>
      <c r="O181" s="168" t="s">
        <v>39</v>
      </c>
      <c r="P181" s="169">
        <f>I181+J181</f>
        <v>0</v>
      </c>
      <c r="Q181" s="169">
        <f>ROUND(I181*H181,2)</f>
        <v>0</v>
      </c>
      <c r="R181" s="169">
        <f>ROUND(J181*H181,2)</f>
        <v>0</v>
      </c>
      <c r="S181" s="67"/>
      <c r="T181" s="170">
        <f>S181*H181</f>
        <v>0</v>
      </c>
      <c r="U181" s="170">
        <v>0</v>
      </c>
      <c r="V181" s="170">
        <f>U181*H181</f>
        <v>0</v>
      </c>
      <c r="W181" s="170">
        <v>0</v>
      </c>
      <c r="X181" s="170">
        <f>W181*H181</f>
        <v>0</v>
      </c>
      <c r="Y181" s="171" t="s">
        <v>1</v>
      </c>
      <c r="Z181" s="30"/>
      <c r="AA181" s="30"/>
      <c r="AB181" s="30"/>
      <c r="AC181" s="30"/>
      <c r="AD181" s="30"/>
      <c r="AE181" s="30"/>
      <c r="AR181" s="172" t="s">
        <v>84</v>
      </c>
      <c r="AT181" s="172" t="s">
        <v>132</v>
      </c>
      <c r="AU181" s="172" t="s">
        <v>84</v>
      </c>
      <c r="AY181" s="13" t="s">
        <v>122</v>
      </c>
      <c r="BE181" s="173">
        <f>IF(O181="základní",K181,0)</f>
        <v>0</v>
      </c>
      <c r="BF181" s="173">
        <f>IF(O181="snížená",K181,0)</f>
        <v>0</v>
      </c>
      <c r="BG181" s="173">
        <f>IF(O181="zákl. přenesená",K181,0)</f>
        <v>0</v>
      </c>
      <c r="BH181" s="173">
        <f>IF(O181="sníž. přenesená",K181,0)</f>
        <v>0</v>
      </c>
      <c r="BI181" s="173">
        <f>IF(O181="nulová",K181,0)</f>
        <v>0</v>
      </c>
      <c r="BJ181" s="13" t="s">
        <v>84</v>
      </c>
      <c r="BK181" s="173">
        <f>ROUND(P181*H181,2)</f>
        <v>0</v>
      </c>
      <c r="BL181" s="13" t="s">
        <v>84</v>
      </c>
      <c r="BM181" s="172" t="s">
        <v>277</v>
      </c>
    </row>
    <row r="182" spans="1:65" s="2" customFormat="1" ht="29.25">
      <c r="A182" s="30"/>
      <c r="B182" s="31"/>
      <c r="C182" s="32"/>
      <c r="D182" s="174" t="s">
        <v>124</v>
      </c>
      <c r="E182" s="32"/>
      <c r="F182" s="175" t="s">
        <v>278</v>
      </c>
      <c r="G182" s="32"/>
      <c r="H182" s="32"/>
      <c r="I182" s="176"/>
      <c r="J182" s="176"/>
      <c r="K182" s="32"/>
      <c r="L182" s="32"/>
      <c r="M182" s="35"/>
      <c r="N182" s="177"/>
      <c r="O182" s="178"/>
      <c r="P182" s="67"/>
      <c r="Q182" s="67"/>
      <c r="R182" s="67"/>
      <c r="S182" s="67"/>
      <c r="T182" s="67"/>
      <c r="U182" s="67"/>
      <c r="V182" s="67"/>
      <c r="W182" s="67"/>
      <c r="X182" s="67"/>
      <c r="Y182" s="68"/>
      <c r="Z182" s="30"/>
      <c r="AA182" s="30"/>
      <c r="AB182" s="30"/>
      <c r="AC182" s="30"/>
      <c r="AD182" s="30"/>
      <c r="AE182" s="30"/>
      <c r="AT182" s="13" t="s">
        <v>124</v>
      </c>
      <c r="AU182" s="13" t="s">
        <v>84</v>
      </c>
    </row>
    <row r="183" spans="1:65" s="2" customFormat="1" ht="14.45" customHeight="1">
      <c r="A183" s="30"/>
      <c r="B183" s="31"/>
      <c r="C183" s="194" t="s">
        <v>279</v>
      </c>
      <c r="D183" s="194" t="s">
        <v>132</v>
      </c>
      <c r="E183" s="195" t="s">
        <v>280</v>
      </c>
      <c r="F183" s="196" t="s">
        <v>281</v>
      </c>
      <c r="G183" s="197" t="s">
        <v>121</v>
      </c>
      <c r="H183" s="198">
        <v>8</v>
      </c>
      <c r="I183" s="199"/>
      <c r="J183" s="199"/>
      <c r="K183" s="200">
        <f>ROUND(P183*H183,2)</f>
        <v>0</v>
      </c>
      <c r="L183" s="201"/>
      <c r="M183" s="35"/>
      <c r="N183" s="202" t="s">
        <v>1</v>
      </c>
      <c r="O183" s="168" t="s">
        <v>39</v>
      </c>
      <c r="P183" s="169">
        <f>I183+J183</f>
        <v>0</v>
      </c>
      <c r="Q183" s="169">
        <f>ROUND(I183*H183,2)</f>
        <v>0</v>
      </c>
      <c r="R183" s="169">
        <f>ROUND(J183*H183,2)</f>
        <v>0</v>
      </c>
      <c r="S183" s="67"/>
      <c r="T183" s="170">
        <f>S183*H183</f>
        <v>0</v>
      </c>
      <c r="U183" s="170">
        <v>0</v>
      </c>
      <c r="V183" s="170">
        <f>U183*H183</f>
        <v>0</v>
      </c>
      <c r="W183" s="170">
        <v>0</v>
      </c>
      <c r="X183" s="170">
        <f>W183*H183</f>
        <v>0</v>
      </c>
      <c r="Y183" s="171" t="s">
        <v>1</v>
      </c>
      <c r="Z183" s="30"/>
      <c r="AA183" s="30"/>
      <c r="AB183" s="30"/>
      <c r="AC183" s="30"/>
      <c r="AD183" s="30"/>
      <c r="AE183" s="30"/>
      <c r="AR183" s="172" t="s">
        <v>84</v>
      </c>
      <c r="AT183" s="172" t="s">
        <v>132</v>
      </c>
      <c r="AU183" s="172" t="s">
        <v>84</v>
      </c>
      <c r="AY183" s="13" t="s">
        <v>122</v>
      </c>
      <c r="BE183" s="173">
        <f>IF(O183="základní",K183,0)</f>
        <v>0</v>
      </c>
      <c r="BF183" s="173">
        <f>IF(O183="snížená",K183,0)</f>
        <v>0</v>
      </c>
      <c r="BG183" s="173">
        <f>IF(O183="zákl. přenesená",K183,0)</f>
        <v>0</v>
      </c>
      <c r="BH183" s="173">
        <f>IF(O183="sníž. přenesená",K183,0)</f>
        <v>0</v>
      </c>
      <c r="BI183" s="173">
        <f>IF(O183="nulová",K183,0)</f>
        <v>0</v>
      </c>
      <c r="BJ183" s="13" t="s">
        <v>84</v>
      </c>
      <c r="BK183" s="173">
        <f>ROUND(P183*H183,2)</f>
        <v>0</v>
      </c>
      <c r="BL183" s="13" t="s">
        <v>84</v>
      </c>
      <c r="BM183" s="172" t="s">
        <v>282</v>
      </c>
    </row>
    <row r="184" spans="1:65" s="2" customFormat="1" ht="29.25">
      <c r="A184" s="30"/>
      <c r="B184" s="31"/>
      <c r="C184" s="32"/>
      <c r="D184" s="174" t="s">
        <v>124</v>
      </c>
      <c r="E184" s="32"/>
      <c r="F184" s="175" t="s">
        <v>283</v>
      </c>
      <c r="G184" s="32"/>
      <c r="H184" s="32"/>
      <c r="I184" s="176"/>
      <c r="J184" s="176"/>
      <c r="K184" s="32"/>
      <c r="L184" s="32"/>
      <c r="M184" s="35"/>
      <c r="N184" s="177"/>
      <c r="O184" s="178"/>
      <c r="P184" s="67"/>
      <c r="Q184" s="67"/>
      <c r="R184" s="67"/>
      <c r="S184" s="67"/>
      <c r="T184" s="67"/>
      <c r="U184" s="67"/>
      <c r="V184" s="67"/>
      <c r="W184" s="67"/>
      <c r="X184" s="67"/>
      <c r="Y184" s="68"/>
      <c r="Z184" s="30"/>
      <c r="AA184" s="30"/>
      <c r="AB184" s="30"/>
      <c r="AC184" s="30"/>
      <c r="AD184" s="30"/>
      <c r="AE184" s="30"/>
      <c r="AT184" s="13" t="s">
        <v>124</v>
      </c>
      <c r="AU184" s="13" t="s">
        <v>84</v>
      </c>
    </row>
    <row r="185" spans="1:65" s="2" customFormat="1" ht="14.45" customHeight="1">
      <c r="A185" s="30"/>
      <c r="B185" s="31"/>
      <c r="C185" s="194" t="s">
        <v>284</v>
      </c>
      <c r="D185" s="194" t="s">
        <v>132</v>
      </c>
      <c r="E185" s="195" t="s">
        <v>285</v>
      </c>
      <c r="F185" s="196" t="s">
        <v>286</v>
      </c>
      <c r="G185" s="197" t="s">
        <v>121</v>
      </c>
      <c r="H185" s="198">
        <v>8</v>
      </c>
      <c r="I185" s="199"/>
      <c r="J185" s="199"/>
      <c r="K185" s="200">
        <f>ROUND(P185*H185,2)</f>
        <v>0</v>
      </c>
      <c r="L185" s="201"/>
      <c r="M185" s="35"/>
      <c r="N185" s="202" t="s">
        <v>1</v>
      </c>
      <c r="O185" s="168" t="s">
        <v>39</v>
      </c>
      <c r="P185" s="169">
        <f>I185+J185</f>
        <v>0</v>
      </c>
      <c r="Q185" s="169">
        <f>ROUND(I185*H185,2)</f>
        <v>0</v>
      </c>
      <c r="R185" s="169">
        <f>ROUND(J185*H185,2)</f>
        <v>0</v>
      </c>
      <c r="S185" s="67"/>
      <c r="T185" s="170">
        <f>S185*H185</f>
        <v>0</v>
      </c>
      <c r="U185" s="170">
        <v>0</v>
      </c>
      <c r="V185" s="170">
        <f>U185*H185</f>
        <v>0</v>
      </c>
      <c r="W185" s="170">
        <v>0</v>
      </c>
      <c r="X185" s="170">
        <f>W185*H185</f>
        <v>0</v>
      </c>
      <c r="Y185" s="171" t="s">
        <v>1</v>
      </c>
      <c r="Z185" s="30"/>
      <c r="AA185" s="30"/>
      <c r="AB185" s="30"/>
      <c r="AC185" s="30"/>
      <c r="AD185" s="30"/>
      <c r="AE185" s="30"/>
      <c r="AR185" s="172" t="s">
        <v>84</v>
      </c>
      <c r="AT185" s="172" t="s">
        <v>132</v>
      </c>
      <c r="AU185" s="172" t="s">
        <v>84</v>
      </c>
      <c r="AY185" s="13" t="s">
        <v>122</v>
      </c>
      <c r="BE185" s="173">
        <f>IF(O185="základní",K185,0)</f>
        <v>0</v>
      </c>
      <c r="BF185" s="173">
        <f>IF(O185="snížená",K185,0)</f>
        <v>0</v>
      </c>
      <c r="BG185" s="173">
        <f>IF(O185="zákl. přenesená",K185,0)</f>
        <v>0</v>
      </c>
      <c r="BH185" s="173">
        <f>IF(O185="sníž. přenesená",K185,0)</f>
        <v>0</v>
      </c>
      <c r="BI185" s="173">
        <f>IF(O185="nulová",K185,0)</f>
        <v>0</v>
      </c>
      <c r="BJ185" s="13" t="s">
        <v>84</v>
      </c>
      <c r="BK185" s="173">
        <f>ROUND(P185*H185,2)</f>
        <v>0</v>
      </c>
      <c r="BL185" s="13" t="s">
        <v>84</v>
      </c>
      <c r="BM185" s="172" t="s">
        <v>287</v>
      </c>
    </row>
    <row r="186" spans="1:65" s="2" customFormat="1" ht="29.25">
      <c r="A186" s="30"/>
      <c r="B186" s="31"/>
      <c r="C186" s="32"/>
      <c r="D186" s="174" t="s">
        <v>124</v>
      </c>
      <c r="E186" s="32"/>
      <c r="F186" s="175" t="s">
        <v>288</v>
      </c>
      <c r="G186" s="32"/>
      <c r="H186" s="32"/>
      <c r="I186" s="176"/>
      <c r="J186" s="176"/>
      <c r="K186" s="32"/>
      <c r="L186" s="32"/>
      <c r="M186" s="35"/>
      <c r="N186" s="177"/>
      <c r="O186" s="178"/>
      <c r="P186" s="67"/>
      <c r="Q186" s="67"/>
      <c r="R186" s="67"/>
      <c r="S186" s="67"/>
      <c r="T186" s="67"/>
      <c r="U186" s="67"/>
      <c r="V186" s="67"/>
      <c r="W186" s="67"/>
      <c r="X186" s="67"/>
      <c r="Y186" s="68"/>
      <c r="Z186" s="30"/>
      <c r="AA186" s="30"/>
      <c r="AB186" s="30"/>
      <c r="AC186" s="30"/>
      <c r="AD186" s="30"/>
      <c r="AE186" s="30"/>
      <c r="AT186" s="13" t="s">
        <v>124</v>
      </c>
      <c r="AU186" s="13" t="s">
        <v>84</v>
      </c>
    </row>
    <row r="187" spans="1:65" s="2" customFormat="1" ht="14.45" customHeight="1">
      <c r="A187" s="30"/>
      <c r="B187" s="31"/>
      <c r="C187" s="194" t="s">
        <v>289</v>
      </c>
      <c r="D187" s="194" t="s">
        <v>132</v>
      </c>
      <c r="E187" s="195" t="s">
        <v>290</v>
      </c>
      <c r="F187" s="196" t="s">
        <v>291</v>
      </c>
      <c r="G187" s="197" t="s">
        <v>121</v>
      </c>
      <c r="H187" s="198">
        <v>4</v>
      </c>
      <c r="I187" s="199"/>
      <c r="J187" s="199"/>
      <c r="K187" s="200">
        <f>ROUND(P187*H187,2)</f>
        <v>0</v>
      </c>
      <c r="L187" s="201"/>
      <c r="M187" s="35"/>
      <c r="N187" s="202" t="s">
        <v>1</v>
      </c>
      <c r="O187" s="168" t="s">
        <v>39</v>
      </c>
      <c r="P187" s="169">
        <f>I187+J187</f>
        <v>0</v>
      </c>
      <c r="Q187" s="169">
        <f>ROUND(I187*H187,2)</f>
        <v>0</v>
      </c>
      <c r="R187" s="169">
        <f>ROUND(J187*H187,2)</f>
        <v>0</v>
      </c>
      <c r="S187" s="67"/>
      <c r="T187" s="170">
        <f>S187*H187</f>
        <v>0</v>
      </c>
      <c r="U187" s="170">
        <v>0</v>
      </c>
      <c r="V187" s="170">
        <f>U187*H187</f>
        <v>0</v>
      </c>
      <c r="W187" s="170">
        <v>0</v>
      </c>
      <c r="X187" s="170">
        <f>W187*H187</f>
        <v>0</v>
      </c>
      <c r="Y187" s="171" t="s">
        <v>1</v>
      </c>
      <c r="Z187" s="30"/>
      <c r="AA187" s="30"/>
      <c r="AB187" s="30"/>
      <c r="AC187" s="30"/>
      <c r="AD187" s="30"/>
      <c r="AE187" s="30"/>
      <c r="AR187" s="172" t="s">
        <v>84</v>
      </c>
      <c r="AT187" s="172" t="s">
        <v>132</v>
      </c>
      <c r="AU187" s="172" t="s">
        <v>84</v>
      </c>
      <c r="AY187" s="13" t="s">
        <v>122</v>
      </c>
      <c r="BE187" s="173">
        <f>IF(O187="základní",K187,0)</f>
        <v>0</v>
      </c>
      <c r="BF187" s="173">
        <f>IF(O187="snížená",K187,0)</f>
        <v>0</v>
      </c>
      <c r="BG187" s="173">
        <f>IF(O187="zákl. přenesená",K187,0)</f>
        <v>0</v>
      </c>
      <c r="BH187" s="173">
        <f>IF(O187="sníž. přenesená",K187,0)</f>
        <v>0</v>
      </c>
      <c r="BI187" s="173">
        <f>IF(O187="nulová",K187,0)</f>
        <v>0</v>
      </c>
      <c r="BJ187" s="13" t="s">
        <v>84</v>
      </c>
      <c r="BK187" s="173">
        <f>ROUND(P187*H187,2)</f>
        <v>0</v>
      </c>
      <c r="BL187" s="13" t="s">
        <v>84</v>
      </c>
      <c r="BM187" s="172" t="s">
        <v>292</v>
      </c>
    </row>
    <row r="188" spans="1:65" s="2" customFormat="1" ht="29.25">
      <c r="A188" s="30"/>
      <c r="B188" s="31"/>
      <c r="C188" s="32"/>
      <c r="D188" s="174" t="s">
        <v>124</v>
      </c>
      <c r="E188" s="32"/>
      <c r="F188" s="175" t="s">
        <v>293</v>
      </c>
      <c r="G188" s="32"/>
      <c r="H188" s="32"/>
      <c r="I188" s="176"/>
      <c r="J188" s="176"/>
      <c r="K188" s="32"/>
      <c r="L188" s="32"/>
      <c r="M188" s="35"/>
      <c r="N188" s="177"/>
      <c r="O188" s="178"/>
      <c r="P188" s="67"/>
      <c r="Q188" s="67"/>
      <c r="R188" s="67"/>
      <c r="S188" s="67"/>
      <c r="T188" s="67"/>
      <c r="U188" s="67"/>
      <c r="V188" s="67"/>
      <c r="W188" s="67"/>
      <c r="X188" s="67"/>
      <c r="Y188" s="68"/>
      <c r="Z188" s="30"/>
      <c r="AA188" s="30"/>
      <c r="AB188" s="30"/>
      <c r="AC188" s="30"/>
      <c r="AD188" s="30"/>
      <c r="AE188" s="30"/>
      <c r="AT188" s="13" t="s">
        <v>124</v>
      </c>
      <c r="AU188" s="13" t="s">
        <v>84</v>
      </c>
    </row>
    <row r="189" spans="1:65" s="2" customFormat="1" ht="14.45" customHeight="1">
      <c r="A189" s="30"/>
      <c r="B189" s="31"/>
      <c r="C189" s="194" t="s">
        <v>294</v>
      </c>
      <c r="D189" s="194" t="s">
        <v>132</v>
      </c>
      <c r="E189" s="195" t="s">
        <v>295</v>
      </c>
      <c r="F189" s="196" t="s">
        <v>296</v>
      </c>
      <c r="G189" s="197" t="s">
        <v>121</v>
      </c>
      <c r="H189" s="198">
        <v>2</v>
      </c>
      <c r="I189" s="199"/>
      <c r="J189" s="199"/>
      <c r="K189" s="200">
        <f>ROUND(P189*H189,2)</f>
        <v>0</v>
      </c>
      <c r="L189" s="201"/>
      <c r="M189" s="35"/>
      <c r="N189" s="202" t="s">
        <v>1</v>
      </c>
      <c r="O189" s="168" t="s">
        <v>39</v>
      </c>
      <c r="P189" s="169">
        <f>I189+J189</f>
        <v>0</v>
      </c>
      <c r="Q189" s="169">
        <f>ROUND(I189*H189,2)</f>
        <v>0</v>
      </c>
      <c r="R189" s="169">
        <f>ROUND(J189*H189,2)</f>
        <v>0</v>
      </c>
      <c r="S189" s="67"/>
      <c r="T189" s="170">
        <f>S189*H189</f>
        <v>0</v>
      </c>
      <c r="U189" s="170">
        <v>0</v>
      </c>
      <c r="V189" s="170">
        <f>U189*H189</f>
        <v>0</v>
      </c>
      <c r="W189" s="170">
        <v>0</v>
      </c>
      <c r="X189" s="170">
        <f>W189*H189</f>
        <v>0</v>
      </c>
      <c r="Y189" s="171" t="s">
        <v>1</v>
      </c>
      <c r="Z189" s="30"/>
      <c r="AA189" s="30"/>
      <c r="AB189" s="30"/>
      <c r="AC189" s="30"/>
      <c r="AD189" s="30"/>
      <c r="AE189" s="30"/>
      <c r="AR189" s="172" t="s">
        <v>84</v>
      </c>
      <c r="AT189" s="172" t="s">
        <v>132</v>
      </c>
      <c r="AU189" s="172" t="s">
        <v>84</v>
      </c>
      <c r="AY189" s="13" t="s">
        <v>122</v>
      </c>
      <c r="BE189" s="173">
        <f>IF(O189="základní",K189,0)</f>
        <v>0</v>
      </c>
      <c r="BF189" s="173">
        <f>IF(O189="snížená",K189,0)</f>
        <v>0</v>
      </c>
      <c r="BG189" s="173">
        <f>IF(O189="zákl. přenesená",K189,0)</f>
        <v>0</v>
      </c>
      <c r="BH189" s="173">
        <f>IF(O189="sníž. přenesená",K189,0)</f>
        <v>0</v>
      </c>
      <c r="BI189" s="173">
        <f>IF(O189="nulová",K189,0)</f>
        <v>0</v>
      </c>
      <c r="BJ189" s="13" t="s">
        <v>84</v>
      </c>
      <c r="BK189" s="173">
        <f>ROUND(P189*H189,2)</f>
        <v>0</v>
      </c>
      <c r="BL189" s="13" t="s">
        <v>84</v>
      </c>
      <c r="BM189" s="172" t="s">
        <v>297</v>
      </c>
    </row>
    <row r="190" spans="1:65" s="2" customFormat="1" ht="29.25">
      <c r="A190" s="30"/>
      <c r="B190" s="31"/>
      <c r="C190" s="32"/>
      <c r="D190" s="174" t="s">
        <v>124</v>
      </c>
      <c r="E190" s="32"/>
      <c r="F190" s="175" t="s">
        <v>298</v>
      </c>
      <c r="G190" s="32"/>
      <c r="H190" s="32"/>
      <c r="I190" s="176"/>
      <c r="J190" s="176"/>
      <c r="K190" s="32"/>
      <c r="L190" s="32"/>
      <c r="M190" s="35"/>
      <c r="N190" s="177"/>
      <c r="O190" s="178"/>
      <c r="P190" s="67"/>
      <c r="Q190" s="67"/>
      <c r="R190" s="67"/>
      <c r="S190" s="67"/>
      <c r="T190" s="67"/>
      <c r="U190" s="67"/>
      <c r="V190" s="67"/>
      <c r="W190" s="67"/>
      <c r="X190" s="67"/>
      <c r="Y190" s="68"/>
      <c r="Z190" s="30"/>
      <c r="AA190" s="30"/>
      <c r="AB190" s="30"/>
      <c r="AC190" s="30"/>
      <c r="AD190" s="30"/>
      <c r="AE190" s="30"/>
      <c r="AT190" s="13" t="s">
        <v>124</v>
      </c>
      <c r="AU190" s="13" t="s">
        <v>84</v>
      </c>
    </row>
    <row r="191" spans="1:65" s="2" customFormat="1" ht="14.45" customHeight="1">
      <c r="A191" s="30"/>
      <c r="B191" s="31"/>
      <c r="C191" s="194" t="s">
        <v>299</v>
      </c>
      <c r="D191" s="194" t="s">
        <v>132</v>
      </c>
      <c r="E191" s="195" t="s">
        <v>300</v>
      </c>
      <c r="F191" s="196" t="s">
        <v>301</v>
      </c>
      <c r="G191" s="197" t="s">
        <v>121</v>
      </c>
      <c r="H191" s="198">
        <v>4</v>
      </c>
      <c r="I191" s="199"/>
      <c r="J191" s="199"/>
      <c r="K191" s="200">
        <f>ROUND(P191*H191,2)</f>
        <v>0</v>
      </c>
      <c r="L191" s="201"/>
      <c r="M191" s="35"/>
      <c r="N191" s="202" t="s">
        <v>1</v>
      </c>
      <c r="O191" s="168" t="s">
        <v>39</v>
      </c>
      <c r="P191" s="169">
        <f>I191+J191</f>
        <v>0</v>
      </c>
      <c r="Q191" s="169">
        <f>ROUND(I191*H191,2)</f>
        <v>0</v>
      </c>
      <c r="R191" s="169">
        <f>ROUND(J191*H191,2)</f>
        <v>0</v>
      </c>
      <c r="S191" s="67"/>
      <c r="T191" s="170">
        <f>S191*H191</f>
        <v>0</v>
      </c>
      <c r="U191" s="170">
        <v>0</v>
      </c>
      <c r="V191" s="170">
        <f>U191*H191</f>
        <v>0</v>
      </c>
      <c r="W191" s="170">
        <v>0</v>
      </c>
      <c r="X191" s="170">
        <f>W191*H191</f>
        <v>0</v>
      </c>
      <c r="Y191" s="171" t="s">
        <v>1</v>
      </c>
      <c r="Z191" s="30"/>
      <c r="AA191" s="30"/>
      <c r="AB191" s="30"/>
      <c r="AC191" s="30"/>
      <c r="AD191" s="30"/>
      <c r="AE191" s="30"/>
      <c r="AR191" s="172" t="s">
        <v>84</v>
      </c>
      <c r="AT191" s="172" t="s">
        <v>132</v>
      </c>
      <c r="AU191" s="172" t="s">
        <v>84</v>
      </c>
      <c r="AY191" s="13" t="s">
        <v>122</v>
      </c>
      <c r="BE191" s="173">
        <f>IF(O191="základní",K191,0)</f>
        <v>0</v>
      </c>
      <c r="BF191" s="173">
        <f>IF(O191="snížená",K191,0)</f>
        <v>0</v>
      </c>
      <c r="BG191" s="173">
        <f>IF(O191="zákl. přenesená",K191,0)</f>
        <v>0</v>
      </c>
      <c r="BH191" s="173">
        <f>IF(O191="sníž. přenesená",K191,0)</f>
        <v>0</v>
      </c>
      <c r="BI191" s="173">
        <f>IF(O191="nulová",K191,0)</f>
        <v>0</v>
      </c>
      <c r="BJ191" s="13" t="s">
        <v>84</v>
      </c>
      <c r="BK191" s="173">
        <f>ROUND(P191*H191,2)</f>
        <v>0</v>
      </c>
      <c r="BL191" s="13" t="s">
        <v>84</v>
      </c>
      <c r="BM191" s="172" t="s">
        <v>302</v>
      </c>
    </row>
    <row r="192" spans="1:65" s="2" customFormat="1" ht="29.25">
      <c r="A192" s="30"/>
      <c r="B192" s="31"/>
      <c r="C192" s="32"/>
      <c r="D192" s="174" t="s">
        <v>124</v>
      </c>
      <c r="E192" s="32"/>
      <c r="F192" s="175" t="s">
        <v>303</v>
      </c>
      <c r="G192" s="32"/>
      <c r="H192" s="32"/>
      <c r="I192" s="176"/>
      <c r="J192" s="176"/>
      <c r="K192" s="32"/>
      <c r="L192" s="32"/>
      <c r="M192" s="35"/>
      <c r="N192" s="177"/>
      <c r="O192" s="178"/>
      <c r="P192" s="67"/>
      <c r="Q192" s="67"/>
      <c r="R192" s="67"/>
      <c r="S192" s="67"/>
      <c r="T192" s="67"/>
      <c r="U192" s="67"/>
      <c r="V192" s="67"/>
      <c r="W192" s="67"/>
      <c r="X192" s="67"/>
      <c r="Y192" s="68"/>
      <c r="Z192" s="30"/>
      <c r="AA192" s="30"/>
      <c r="AB192" s="30"/>
      <c r="AC192" s="30"/>
      <c r="AD192" s="30"/>
      <c r="AE192" s="30"/>
      <c r="AT192" s="13" t="s">
        <v>124</v>
      </c>
      <c r="AU192" s="13" t="s">
        <v>84</v>
      </c>
    </row>
    <row r="193" spans="1:65" s="2" customFormat="1" ht="14.45" customHeight="1">
      <c r="A193" s="30"/>
      <c r="B193" s="31"/>
      <c r="C193" s="194" t="s">
        <v>304</v>
      </c>
      <c r="D193" s="194" t="s">
        <v>132</v>
      </c>
      <c r="E193" s="195" t="s">
        <v>305</v>
      </c>
      <c r="F193" s="196" t="s">
        <v>306</v>
      </c>
      <c r="G193" s="197" t="s">
        <v>121</v>
      </c>
      <c r="H193" s="198">
        <v>4</v>
      </c>
      <c r="I193" s="199"/>
      <c r="J193" s="199"/>
      <c r="K193" s="200">
        <f>ROUND(P193*H193,2)</f>
        <v>0</v>
      </c>
      <c r="L193" s="201"/>
      <c r="M193" s="35"/>
      <c r="N193" s="202" t="s">
        <v>1</v>
      </c>
      <c r="O193" s="168" t="s">
        <v>39</v>
      </c>
      <c r="P193" s="169">
        <f>I193+J193</f>
        <v>0</v>
      </c>
      <c r="Q193" s="169">
        <f>ROUND(I193*H193,2)</f>
        <v>0</v>
      </c>
      <c r="R193" s="169">
        <f>ROUND(J193*H193,2)</f>
        <v>0</v>
      </c>
      <c r="S193" s="67"/>
      <c r="T193" s="170">
        <f>S193*H193</f>
        <v>0</v>
      </c>
      <c r="U193" s="170">
        <v>0</v>
      </c>
      <c r="V193" s="170">
        <f>U193*H193</f>
        <v>0</v>
      </c>
      <c r="W193" s="170">
        <v>0</v>
      </c>
      <c r="X193" s="170">
        <f>W193*H193</f>
        <v>0</v>
      </c>
      <c r="Y193" s="171" t="s">
        <v>1</v>
      </c>
      <c r="Z193" s="30"/>
      <c r="AA193" s="30"/>
      <c r="AB193" s="30"/>
      <c r="AC193" s="30"/>
      <c r="AD193" s="30"/>
      <c r="AE193" s="30"/>
      <c r="AR193" s="172" t="s">
        <v>84</v>
      </c>
      <c r="AT193" s="172" t="s">
        <v>132</v>
      </c>
      <c r="AU193" s="172" t="s">
        <v>84</v>
      </c>
      <c r="AY193" s="13" t="s">
        <v>122</v>
      </c>
      <c r="BE193" s="173">
        <f>IF(O193="základní",K193,0)</f>
        <v>0</v>
      </c>
      <c r="BF193" s="173">
        <f>IF(O193="snížená",K193,0)</f>
        <v>0</v>
      </c>
      <c r="BG193" s="173">
        <f>IF(O193="zákl. přenesená",K193,0)</f>
        <v>0</v>
      </c>
      <c r="BH193" s="173">
        <f>IF(O193="sníž. přenesená",K193,0)</f>
        <v>0</v>
      </c>
      <c r="BI193" s="173">
        <f>IF(O193="nulová",K193,0)</f>
        <v>0</v>
      </c>
      <c r="BJ193" s="13" t="s">
        <v>84</v>
      </c>
      <c r="BK193" s="173">
        <f>ROUND(P193*H193,2)</f>
        <v>0</v>
      </c>
      <c r="BL193" s="13" t="s">
        <v>84</v>
      </c>
      <c r="BM193" s="172" t="s">
        <v>307</v>
      </c>
    </row>
    <row r="194" spans="1:65" s="2" customFormat="1" ht="29.25">
      <c r="A194" s="30"/>
      <c r="B194" s="31"/>
      <c r="C194" s="32"/>
      <c r="D194" s="174" t="s">
        <v>124</v>
      </c>
      <c r="E194" s="32"/>
      <c r="F194" s="175" t="s">
        <v>308</v>
      </c>
      <c r="G194" s="32"/>
      <c r="H194" s="32"/>
      <c r="I194" s="176"/>
      <c r="J194" s="176"/>
      <c r="K194" s="32"/>
      <c r="L194" s="32"/>
      <c r="M194" s="35"/>
      <c r="N194" s="177"/>
      <c r="O194" s="178"/>
      <c r="P194" s="67"/>
      <c r="Q194" s="67"/>
      <c r="R194" s="67"/>
      <c r="S194" s="67"/>
      <c r="T194" s="67"/>
      <c r="U194" s="67"/>
      <c r="V194" s="67"/>
      <c r="W194" s="67"/>
      <c r="X194" s="67"/>
      <c r="Y194" s="68"/>
      <c r="Z194" s="30"/>
      <c r="AA194" s="30"/>
      <c r="AB194" s="30"/>
      <c r="AC194" s="30"/>
      <c r="AD194" s="30"/>
      <c r="AE194" s="30"/>
      <c r="AT194" s="13" t="s">
        <v>124</v>
      </c>
      <c r="AU194" s="13" t="s">
        <v>84</v>
      </c>
    </row>
    <row r="195" spans="1:65" s="2" customFormat="1" ht="14.45" customHeight="1">
      <c r="A195" s="30"/>
      <c r="B195" s="31"/>
      <c r="C195" s="194" t="s">
        <v>309</v>
      </c>
      <c r="D195" s="194" t="s">
        <v>132</v>
      </c>
      <c r="E195" s="195" t="s">
        <v>310</v>
      </c>
      <c r="F195" s="196" t="s">
        <v>311</v>
      </c>
      <c r="G195" s="197" t="s">
        <v>121</v>
      </c>
      <c r="H195" s="198">
        <v>1</v>
      </c>
      <c r="I195" s="199"/>
      <c r="J195" s="199"/>
      <c r="K195" s="200">
        <f>ROUND(P195*H195,2)</f>
        <v>0</v>
      </c>
      <c r="L195" s="201"/>
      <c r="M195" s="35"/>
      <c r="N195" s="202" t="s">
        <v>1</v>
      </c>
      <c r="O195" s="168" t="s">
        <v>39</v>
      </c>
      <c r="P195" s="169">
        <f>I195+J195</f>
        <v>0</v>
      </c>
      <c r="Q195" s="169">
        <f>ROUND(I195*H195,2)</f>
        <v>0</v>
      </c>
      <c r="R195" s="169">
        <f>ROUND(J195*H195,2)</f>
        <v>0</v>
      </c>
      <c r="S195" s="67"/>
      <c r="T195" s="170">
        <f>S195*H195</f>
        <v>0</v>
      </c>
      <c r="U195" s="170">
        <v>0</v>
      </c>
      <c r="V195" s="170">
        <f>U195*H195</f>
        <v>0</v>
      </c>
      <c r="W195" s="170">
        <v>0</v>
      </c>
      <c r="X195" s="170">
        <f>W195*H195</f>
        <v>0</v>
      </c>
      <c r="Y195" s="171" t="s">
        <v>1</v>
      </c>
      <c r="Z195" s="30"/>
      <c r="AA195" s="30"/>
      <c r="AB195" s="30"/>
      <c r="AC195" s="30"/>
      <c r="AD195" s="30"/>
      <c r="AE195" s="30"/>
      <c r="AR195" s="172" t="s">
        <v>84</v>
      </c>
      <c r="AT195" s="172" t="s">
        <v>132</v>
      </c>
      <c r="AU195" s="172" t="s">
        <v>84</v>
      </c>
      <c r="AY195" s="13" t="s">
        <v>122</v>
      </c>
      <c r="BE195" s="173">
        <f>IF(O195="základní",K195,0)</f>
        <v>0</v>
      </c>
      <c r="BF195" s="173">
        <f>IF(O195="snížená",K195,0)</f>
        <v>0</v>
      </c>
      <c r="BG195" s="173">
        <f>IF(O195="zákl. přenesená",K195,0)</f>
        <v>0</v>
      </c>
      <c r="BH195" s="173">
        <f>IF(O195="sníž. přenesená",K195,0)</f>
        <v>0</v>
      </c>
      <c r="BI195" s="173">
        <f>IF(O195="nulová",K195,0)</f>
        <v>0</v>
      </c>
      <c r="BJ195" s="13" t="s">
        <v>84</v>
      </c>
      <c r="BK195" s="173">
        <f>ROUND(P195*H195,2)</f>
        <v>0</v>
      </c>
      <c r="BL195" s="13" t="s">
        <v>84</v>
      </c>
      <c r="BM195" s="172" t="s">
        <v>312</v>
      </c>
    </row>
    <row r="196" spans="1:65" s="2" customFormat="1" ht="29.25">
      <c r="A196" s="30"/>
      <c r="B196" s="31"/>
      <c r="C196" s="32"/>
      <c r="D196" s="174" t="s">
        <v>124</v>
      </c>
      <c r="E196" s="32"/>
      <c r="F196" s="175" t="s">
        <v>313</v>
      </c>
      <c r="G196" s="32"/>
      <c r="H196" s="32"/>
      <c r="I196" s="176"/>
      <c r="J196" s="176"/>
      <c r="K196" s="32"/>
      <c r="L196" s="32"/>
      <c r="M196" s="35"/>
      <c r="N196" s="177"/>
      <c r="O196" s="178"/>
      <c r="P196" s="67"/>
      <c r="Q196" s="67"/>
      <c r="R196" s="67"/>
      <c r="S196" s="67"/>
      <c r="T196" s="67"/>
      <c r="U196" s="67"/>
      <c r="V196" s="67"/>
      <c r="W196" s="67"/>
      <c r="X196" s="67"/>
      <c r="Y196" s="68"/>
      <c r="Z196" s="30"/>
      <c r="AA196" s="30"/>
      <c r="AB196" s="30"/>
      <c r="AC196" s="30"/>
      <c r="AD196" s="30"/>
      <c r="AE196" s="30"/>
      <c r="AT196" s="13" t="s">
        <v>124</v>
      </c>
      <c r="AU196" s="13" t="s">
        <v>84</v>
      </c>
    </row>
    <row r="197" spans="1:65" s="2" customFormat="1" ht="14.45" customHeight="1">
      <c r="A197" s="30"/>
      <c r="B197" s="31"/>
      <c r="C197" s="194" t="s">
        <v>314</v>
      </c>
      <c r="D197" s="194" t="s">
        <v>132</v>
      </c>
      <c r="E197" s="195" t="s">
        <v>315</v>
      </c>
      <c r="F197" s="196" t="s">
        <v>316</v>
      </c>
      <c r="G197" s="197" t="s">
        <v>121</v>
      </c>
      <c r="H197" s="198">
        <v>9</v>
      </c>
      <c r="I197" s="199"/>
      <c r="J197" s="199"/>
      <c r="K197" s="200">
        <f>ROUND(P197*H197,2)</f>
        <v>0</v>
      </c>
      <c r="L197" s="201"/>
      <c r="M197" s="35"/>
      <c r="N197" s="202" t="s">
        <v>1</v>
      </c>
      <c r="O197" s="168" t="s">
        <v>39</v>
      </c>
      <c r="P197" s="169">
        <f>I197+J197</f>
        <v>0</v>
      </c>
      <c r="Q197" s="169">
        <f>ROUND(I197*H197,2)</f>
        <v>0</v>
      </c>
      <c r="R197" s="169">
        <f>ROUND(J197*H197,2)</f>
        <v>0</v>
      </c>
      <c r="S197" s="67"/>
      <c r="T197" s="170">
        <f>S197*H197</f>
        <v>0</v>
      </c>
      <c r="U197" s="170">
        <v>0</v>
      </c>
      <c r="V197" s="170">
        <f>U197*H197</f>
        <v>0</v>
      </c>
      <c r="W197" s="170">
        <v>0</v>
      </c>
      <c r="X197" s="170">
        <f>W197*H197</f>
        <v>0</v>
      </c>
      <c r="Y197" s="171" t="s">
        <v>1</v>
      </c>
      <c r="Z197" s="30"/>
      <c r="AA197" s="30"/>
      <c r="AB197" s="30"/>
      <c r="AC197" s="30"/>
      <c r="AD197" s="30"/>
      <c r="AE197" s="30"/>
      <c r="AR197" s="172" t="s">
        <v>84</v>
      </c>
      <c r="AT197" s="172" t="s">
        <v>132</v>
      </c>
      <c r="AU197" s="172" t="s">
        <v>84</v>
      </c>
      <c r="AY197" s="13" t="s">
        <v>122</v>
      </c>
      <c r="BE197" s="173">
        <f>IF(O197="základní",K197,0)</f>
        <v>0</v>
      </c>
      <c r="BF197" s="173">
        <f>IF(O197="snížená",K197,0)</f>
        <v>0</v>
      </c>
      <c r="BG197" s="173">
        <f>IF(O197="zákl. přenesená",K197,0)</f>
        <v>0</v>
      </c>
      <c r="BH197" s="173">
        <f>IF(O197="sníž. přenesená",K197,0)</f>
        <v>0</v>
      </c>
      <c r="BI197" s="173">
        <f>IF(O197="nulová",K197,0)</f>
        <v>0</v>
      </c>
      <c r="BJ197" s="13" t="s">
        <v>84</v>
      </c>
      <c r="BK197" s="173">
        <f>ROUND(P197*H197,2)</f>
        <v>0</v>
      </c>
      <c r="BL197" s="13" t="s">
        <v>84</v>
      </c>
      <c r="BM197" s="172" t="s">
        <v>317</v>
      </c>
    </row>
    <row r="198" spans="1:65" s="2" customFormat="1" ht="29.25">
      <c r="A198" s="30"/>
      <c r="B198" s="31"/>
      <c r="C198" s="32"/>
      <c r="D198" s="174" t="s">
        <v>124</v>
      </c>
      <c r="E198" s="32"/>
      <c r="F198" s="175" t="s">
        <v>318</v>
      </c>
      <c r="G198" s="32"/>
      <c r="H198" s="32"/>
      <c r="I198" s="176"/>
      <c r="J198" s="176"/>
      <c r="K198" s="32"/>
      <c r="L198" s="32"/>
      <c r="M198" s="35"/>
      <c r="N198" s="177"/>
      <c r="O198" s="178"/>
      <c r="P198" s="67"/>
      <c r="Q198" s="67"/>
      <c r="R198" s="67"/>
      <c r="S198" s="67"/>
      <c r="T198" s="67"/>
      <c r="U198" s="67"/>
      <c r="V198" s="67"/>
      <c r="W198" s="67"/>
      <c r="X198" s="67"/>
      <c r="Y198" s="68"/>
      <c r="Z198" s="30"/>
      <c r="AA198" s="30"/>
      <c r="AB198" s="30"/>
      <c r="AC198" s="30"/>
      <c r="AD198" s="30"/>
      <c r="AE198" s="30"/>
      <c r="AT198" s="13" t="s">
        <v>124</v>
      </c>
      <c r="AU198" s="13" t="s">
        <v>84</v>
      </c>
    </row>
    <row r="199" spans="1:65" s="2" customFormat="1" ht="14.45" customHeight="1">
      <c r="A199" s="30"/>
      <c r="B199" s="31"/>
      <c r="C199" s="194" t="s">
        <v>319</v>
      </c>
      <c r="D199" s="194" t="s">
        <v>132</v>
      </c>
      <c r="E199" s="195" t="s">
        <v>320</v>
      </c>
      <c r="F199" s="196" t="s">
        <v>321</v>
      </c>
      <c r="G199" s="197" t="s">
        <v>121</v>
      </c>
      <c r="H199" s="198">
        <v>3</v>
      </c>
      <c r="I199" s="199"/>
      <c r="J199" s="199"/>
      <c r="K199" s="200">
        <f>ROUND(P199*H199,2)</f>
        <v>0</v>
      </c>
      <c r="L199" s="201"/>
      <c r="M199" s="35"/>
      <c r="N199" s="202" t="s">
        <v>1</v>
      </c>
      <c r="O199" s="168" t="s">
        <v>39</v>
      </c>
      <c r="P199" s="169">
        <f>I199+J199</f>
        <v>0</v>
      </c>
      <c r="Q199" s="169">
        <f>ROUND(I199*H199,2)</f>
        <v>0</v>
      </c>
      <c r="R199" s="169">
        <f>ROUND(J199*H199,2)</f>
        <v>0</v>
      </c>
      <c r="S199" s="67"/>
      <c r="T199" s="170">
        <f>S199*H199</f>
        <v>0</v>
      </c>
      <c r="U199" s="170">
        <v>0</v>
      </c>
      <c r="V199" s="170">
        <f>U199*H199</f>
        <v>0</v>
      </c>
      <c r="W199" s="170">
        <v>0</v>
      </c>
      <c r="X199" s="170">
        <f>W199*H199</f>
        <v>0</v>
      </c>
      <c r="Y199" s="171" t="s">
        <v>1</v>
      </c>
      <c r="Z199" s="30"/>
      <c r="AA199" s="30"/>
      <c r="AB199" s="30"/>
      <c r="AC199" s="30"/>
      <c r="AD199" s="30"/>
      <c r="AE199" s="30"/>
      <c r="AR199" s="172" t="s">
        <v>84</v>
      </c>
      <c r="AT199" s="172" t="s">
        <v>132</v>
      </c>
      <c r="AU199" s="172" t="s">
        <v>84</v>
      </c>
      <c r="AY199" s="13" t="s">
        <v>122</v>
      </c>
      <c r="BE199" s="173">
        <f>IF(O199="základní",K199,0)</f>
        <v>0</v>
      </c>
      <c r="BF199" s="173">
        <f>IF(O199="snížená",K199,0)</f>
        <v>0</v>
      </c>
      <c r="BG199" s="173">
        <f>IF(O199="zákl. přenesená",K199,0)</f>
        <v>0</v>
      </c>
      <c r="BH199" s="173">
        <f>IF(O199="sníž. přenesená",K199,0)</f>
        <v>0</v>
      </c>
      <c r="BI199" s="173">
        <f>IF(O199="nulová",K199,0)</f>
        <v>0</v>
      </c>
      <c r="BJ199" s="13" t="s">
        <v>84</v>
      </c>
      <c r="BK199" s="173">
        <f>ROUND(P199*H199,2)</f>
        <v>0</v>
      </c>
      <c r="BL199" s="13" t="s">
        <v>84</v>
      </c>
      <c r="BM199" s="172" t="s">
        <v>322</v>
      </c>
    </row>
    <row r="200" spans="1:65" s="2" customFormat="1" ht="29.25">
      <c r="A200" s="30"/>
      <c r="B200" s="31"/>
      <c r="C200" s="32"/>
      <c r="D200" s="174" t="s">
        <v>124</v>
      </c>
      <c r="E200" s="32"/>
      <c r="F200" s="175" t="s">
        <v>323</v>
      </c>
      <c r="G200" s="32"/>
      <c r="H200" s="32"/>
      <c r="I200" s="176"/>
      <c r="J200" s="176"/>
      <c r="K200" s="32"/>
      <c r="L200" s="32"/>
      <c r="M200" s="35"/>
      <c r="N200" s="177"/>
      <c r="O200" s="178"/>
      <c r="P200" s="67"/>
      <c r="Q200" s="67"/>
      <c r="R200" s="67"/>
      <c r="S200" s="67"/>
      <c r="T200" s="67"/>
      <c r="U200" s="67"/>
      <c r="V200" s="67"/>
      <c r="W200" s="67"/>
      <c r="X200" s="67"/>
      <c r="Y200" s="68"/>
      <c r="Z200" s="30"/>
      <c r="AA200" s="30"/>
      <c r="AB200" s="30"/>
      <c r="AC200" s="30"/>
      <c r="AD200" s="30"/>
      <c r="AE200" s="30"/>
      <c r="AT200" s="13" t="s">
        <v>124</v>
      </c>
      <c r="AU200" s="13" t="s">
        <v>84</v>
      </c>
    </row>
    <row r="201" spans="1:65" s="2" customFormat="1" ht="14.45" customHeight="1">
      <c r="A201" s="30"/>
      <c r="B201" s="31"/>
      <c r="C201" s="194" t="s">
        <v>324</v>
      </c>
      <c r="D201" s="194" t="s">
        <v>132</v>
      </c>
      <c r="E201" s="195" t="s">
        <v>325</v>
      </c>
      <c r="F201" s="196" t="s">
        <v>326</v>
      </c>
      <c r="G201" s="197" t="s">
        <v>121</v>
      </c>
      <c r="H201" s="198">
        <v>7</v>
      </c>
      <c r="I201" s="199"/>
      <c r="J201" s="199"/>
      <c r="K201" s="200">
        <f>ROUND(P201*H201,2)</f>
        <v>0</v>
      </c>
      <c r="L201" s="201"/>
      <c r="M201" s="35"/>
      <c r="N201" s="202" t="s">
        <v>1</v>
      </c>
      <c r="O201" s="168" t="s">
        <v>39</v>
      </c>
      <c r="P201" s="169">
        <f>I201+J201</f>
        <v>0</v>
      </c>
      <c r="Q201" s="169">
        <f>ROUND(I201*H201,2)</f>
        <v>0</v>
      </c>
      <c r="R201" s="169">
        <f>ROUND(J201*H201,2)</f>
        <v>0</v>
      </c>
      <c r="S201" s="67"/>
      <c r="T201" s="170">
        <f>S201*H201</f>
        <v>0</v>
      </c>
      <c r="U201" s="170">
        <v>0</v>
      </c>
      <c r="V201" s="170">
        <f>U201*H201</f>
        <v>0</v>
      </c>
      <c r="W201" s="170">
        <v>0</v>
      </c>
      <c r="X201" s="170">
        <f>W201*H201</f>
        <v>0</v>
      </c>
      <c r="Y201" s="171" t="s">
        <v>1</v>
      </c>
      <c r="Z201" s="30"/>
      <c r="AA201" s="30"/>
      <c r="AB201" s="30"/>
      <c r="AC201" s="30"/>
      <c r="AD201" s="30"/>
      <c r="AE201" s="30"/>
      <c r="AR201" s="172" t="s">
        <v>84</v>
      </c>
      <c r="AT201" s="172" t="s">
        <v>132</v>
      </c>
      <c r="AU201" s="172" t="s">
        <v>84</v>
      </c>
      <c r="AY201" s="13" t="s">
        <v>122</v>
      </c>
      <c r="BE201" s="173">
        <f>IF(O201="základní",K201,0)</f>
        <v>0</v>
      </c>
      <c r="BF201" s="173">
        <f>IF(O201="snížená",K201,0)</f>
        <v>0</v>
      </c>
      <c r="BG201" s="173">
        <f>IF(O201="zákl. přenesená",K201,0)</f>
        <v>0</v>
      </c>
      <c r="BH201" s="173">
        <f>IF(O201="sníž. přenesená",K201,0)</f>
        <v>0</v>
      </c>
      <c r="BI201" s="173">
        <f>IF(O201="nulová",K201,0)</f>
        <v>0</v>
      </c>
      <c r="BJ201" s="13" t="s">
        <v>84</v>
      </c>
      <c r="BK201" s="173">
        <f>ROUND(P201*H201,2)</f>
        <v>0</v>
      </c>
      <c r="BL201" s="13" t="s">
        <v>84</v>
      </c>
      <c r="BM201" s="172" t="s">
        <v>327</v>
      </c>
    </row>
    <row r="202" spans="1:65" s="2" customFormat="1" ht="29.25">
      <c r="A202" s="30"/>
      <c r="B202" s="31"/>
      <c r="C202" s="32"/>
      <c r="D202" s="174" t="s">
        <v>124</v>
      </c>
      <c r="E202" s="32"/>
      <c r="F202" s="175" t="s">
        <v>328</v>
      </c>
      <c r="G202" s="32"/>
      <c r="H202" s="32"/>
      <c r="I202" s="176"/>
      <c r="J202" s="176"/>
      <c r="K202" s="32"/>
      <c r="L202" s="32"/>
      <c r="M202" s="35"/>
      <c r="N202" s="177"/>
      <c r="O202" s="178"/>
      <c r="P202" s="67"/>
      <c r="Q202" s="67"/>
      <c r="R202" s="67"/>
      <c r="S202" s="67"/>
      <c r="T202" s="67"/>
      <c r="U202" s="67"/>
      <c r="V202" s="67"/>
      <c r="W202" s="67"/>
      <c r="X202" s="67"/>
      <c r="Y202" s="68"/>
      <c r="Z202" s="30"/>
      <c r="AA202" s="30"/>
      <c r="AB202" s="30"/>
      <c r="AC202" s="30"/>
      <c r="AD202" s="30"/>
      <c r="AE202" s="30"/>
      <c r="AT202" s="13" t="s">
        <v>124</v>
      </c>
      <c r="AU202" s="13" t="s">
        <v>84</v>
      </c>
    </row>
    <row r="203" spans="1:65" s="2" customFormat="1" ht="14.45" customHeight="1">
      <c r="A203" s="30"/>
      <c r="B203" s="31"/>
      <c r="C203" s="194" t="s">
        <v>329</v>
      </c>
      <c r="D203" s="194" t="s">
        <v>132</v>
      </c>
      <c r="E203" s="195" t="s">
        <v>330</v>
      </c>
      <c r="F203" s="196" t="s">
        <v>331</v>
      </c>
      <c r="G203" s="197" t="s">
        <v>121</v>
      </c>
      <c r="H203" s="198">
        <v>22</v>
      </c>
      <c r="I203" s="199"/>
      <c r="J203" s="199"/>
      <c r="K203" s="200">
        <f>ROUND(P203*H203,2)</f>
        <v>0</v>
      </c>
      <c r="L203" s="201"/>
      <c r="M203" s="35"/>
      <c r="N203" s="202" t="s">
        <v>1</v>
      </c>
      <c r="O203" s="168" t="s">
        <v>39</v>
      </c>
      <c r="P203" s="169">
        <f>I203+J203</f>
        <v>0</v>
      </c>
      <c r="Q203" s="169">
        <f>ROUND(I203*H203,2)</f>
        <v>0</v>
      </c>
      <c r="R203" s="169">
        <f>ROUND(J203*H203,2)</f>
        <v>0</v>
      </c>
      <c r="S203" s="67"/>
      <c r="T203" s="170">
        <f>S203*H203</f>
        <v>0</v>
      </c>
      <c r="U203" s="170">
        <v>0</v>
      </c>
      <c r="V203" s="170">
        <f>U203*H203</f>
        <v>0</v>
      </c>
      <c r="W203" s="170">
        <v>0</v>
      </c>
      <c r="X203" s="170">
        <f>W203*H203</f>
        <v>0</v>
      </c>
      <c r="Y203" s="171" t="s">
        <v>1</v>
      </c>
      <c r="Z203" s="30"/>
      <c r="AA203" s="30"/>
      <c r="AB203" s="30"/>
      <c r="AC203" s="30"/>
      <c r="AD203" s="30"/>
      <c r="AE203" s="30"/>
      <c r="AR203" s="172" t="s">
        <v>84</v>
      </c>
      <c r="AT203" s="172" t="s">
        <v>132</v>
      </c>
      <c r="AU203" s="172" t="s">
        <v>84</v>
      </c>
      <c r="AY203" s="13" t="s">
        <v>122</v>
      </c>
      <c r="BE203" s="173">
        <f>IF(O203="základní",K203,0)</f>
        <v>0</v>
      </c>
      <c r="BF203" s="173">
        <f>IF(O203="snížená",K203,0)</f>
        <v>0</v>
      </c>
      <c r="BG203" s="173">
        <f>IF(O203="zákl. přenesená",K203,0)</f>
        <v>0</v>
      </c>
      <c r="BH203" s="173">
        <f>IF(O203="sníž. přenesená",K203,0)</f>
        <v>0</v>
      </c>
      <c r="BI203" s="173">
        <f>IF(O203="nulová",K203,0)</f>
        <v>0</v>
      </c>
      <c r="BJ203" s="13" t="s">
        <v>84</v>
      </c>
      <c r="BK203" s="173">
        <f>ROUND(P203*H203,2)</f>
        <v>0</v>
      </c>
      <c r="BL203" s="13" t="s">
        <v>84</v>
      </c>
      <c r="BM203" s="172" t="s">
        <v>332</v>
      </c>
    </row>
    <row r="204" spans="1:65" s="2" customFormat="1" ht="29.25">
      <c r="A204" s="30"/>
      <c r="B204" s="31"/>
      <c r="C204" s="32"/>
      <c r="D204" s="174" t="s">
        <v>124</v>
      </c>
      <c r="E204" s="32"/>
      <c r="F204" s="175" t="s">
        <v>333</v>
      </c>
      <c r="G204" s="32"/>
      <c r="H204" s="32"/>
      <c r="I204" s="176"/>
      <c r="J204" s="176"/>
      <c r="K204" s="32"/>
      <c r="L204" s="32"/>
      <c r="M204" s="35"/>
      <c r="N204" s="177"/>
      <c r="O204" s="178"/>
      <c r="P204" s="67"/>
      <c r="Q204" s="67"/>
      <c r="R204" s="67"/>
      <c r="S204" s="67"/>
      <c r="T204" s="67"/>
      <c r="U204" s="67"/>
      <c r="V204" s="67"/>
      <c r="W204" s="67"/>
      <c r="X204" s="67"/>
      <c r="Y204" s="68"/>
      <c r="Z204" s="30"/>
      <c r="AA204" s="30"/>
      <c r="AB204" s="30"/>
      <c r="AC204" s="30"/>
      <c r="AD204" s="30"/>
      <c r="AE204" s="30"/>
      <c r="AT204" s="13" t="s">
        <v>124</v>
      </c>
      <c r="AU204" s="13" t="s">
        <v>84</v>
      </c>
    </row>
    <row r="205" spans="1:65" s="2" customFormat="1" ht="14.45" customHeight="1">
      <c r="A205" s="30"/>
      <c r="B205" s="31"/>
      <c r="C205" s="194" t="s">
        <v>334</v>
      </c>
      <c r="D205" s="194" t="s">
        <v>132</v>
      </c>
      <c r="E205" s="195" t="s">
        <v>335</v>
      </c>
      <c r="F205" s="196" t="s">
        <v>336</v>
      </c>
      <c r="G205" s="197" t="s">
        <v>121</v>
      </c>
      <c r="H205" s="198">
        <v>10</v>
      </c>
      <c r="I205" s="199"/>
      <c r="J205" s="199"/>
      <c r="K205" s="200">
        <f>ROUND(P205*H205,2)</f>
        <v>0</v>
      </c>
      <c r="L205" s="201"/>
      <c r="M205" s="35"/>
      <c r="N205" s="202" t="s">
        <v>1</v>
      </c>
      <c r="O205" s="168" t="s">
        <v>39</v>
      </c>
      <c r="P205" s="169">
        <f>I205+J205</f>
        <v>0</v>
      </c>
      <c r="Q205" s="169">
        <f>ROUND(I205*H205,2)</f>
        <v>0</v>
      </c>
      <c r="R205" s="169">
        <f>ROUND(J205*H205,2)</f>
        <v>0</v>
      </c>
      <c r="S205" s="67"/>
      <c r="T205" s="170">
        <f>S205*H205</f>
        <v>0</v>
      </c>
      <c r="U205" s="170">
        <v>0</v>
      </c>
      <c r="V205" s="170">
        <f>U205*H205</f>
        <v>0</v>
      </c>
      <c r="W205" s="170">
        <v>0</v>
      </c>
      <c r="X205" s="170">
        <f>W205*H205</f>
        <v>0</v>
      </c>
      <c r="Y205" s="171" t="s">
        <v>1</v>
      </c>
      <c r="Z205" s="30"/>
      <c r="AA205" s="30"/>
      <c r="AB205" s="30"/>
      <c r="AC205" s="30"/>
      <c r="AD205" s="30"/>
      <c r="AE205" s="30"/>
      <c r="AR205" s="172" t="s">
        <v>84</v>
      </c>
      <c r="AT205" s="172" t="s">
        <v>132</v>
      </c>
      <c r="AU205" s="172" t="s">
        <v>84</v>
      </c>
      <c r="AY205" s="13" t="s">
        <v>122</v>
      </c>
      <c r="BE205" s="173">
        <f>IF(O205="základní",K205,0)</f>
        <v>0</v>
      </c>
      <c r="BF205" s="173">
        <f>IF(O205="snížená",K205,0)</f>
        <v>0</v>
      </c>
      <c r="BG205" s="173">
        <f>IF(O205="zákl. přenesená",K205,0)</f>
        <v>0</v>
      </c>
      <c r="BH205" s="173">
        <f>IF(O205="sníž. přenesená",K205,0)</f>
        <v>0</v>
      </c>
      <c r="BI205" s="173">
        <f>IF(O205="nulová",K205,0)</f>
        <v>0</v>
      </c>
      <c r="BJ205" s="13" t="s">
        <v>84</v>
      </c>
      <c r="BK205" s="173">
        <f>ROUND(P205*H205,2)</f>
        <v>0</v>
      </c>
      <c r="BL205" s="13" t="s">
        <v>84</v>
      </c>
      <c r="BM205" s="172" t="s">
        <v>337</v>
      </c>
    </row>
    <row r="206" spans="1:65" s="2" customFormat="1" ht="29.25">
      <c r="A206" s="30"/>
      <c r="B206" s="31"/>
      <c r="C206" s="32"/>
      <c r="D206" s="174" t="s">
        <v>124</v>
      </c>
      <c r="E206" s="32"/>
      <c r="F206" s="175" t="s">
        <v>338</v>
      </c>
      <c r="G206" s="32"/>
      <c r="H206" s="32"/>
      <c r="I206" s="176"/>
      <c r="J206" s="176"/>
      <c r="K206" s="32"/>
      <c r="L206" s="32"/>
      <c r="M206" s="35"/>
      <c r="N206" s="177"/>
      <c r="O206" s="178"/>
      <c r="P206" s="67"/>
      <c r="Q206" s="67"/>
      <c r="R206" s="67"/>
      <c r="S206" s="67"/>
      <c r="T206" s="67"/>
      <c r="U206" s="67"/>
      <c r="V206" s="67"/>
      <c r="W206" s="67"/>
      <c r="X206" s="67"/>
      <c r="Y206" s="68"/>
      <c r="Z206" s="30"/>
      <c r="AA206" s="30"/>
      <c r="AB206" s="30"/>
      <c r="AC206" s="30"/>
      <c r="AD206" s="30"/>
      <c r="AE206" s="30"/>
      <c r="AT206" s="13" t="s">
        <v>124</v>
      </c>
      <c r="AU206" s="13" t="s">
        <v>84</v>
      </c>
    </row>
    <row r="207" spans="1:65" s="2" customFormat="1" ht="14.45" customHeight="1">
      <c r="A207" s="30"/>
      <c r="B207" s="31"/>
      <c r="C207" s="194" t="s">
        <v>339</v>
      </c>
      <c r="D207" s="194" t="s">
        <v>132</v>
      </c>
      <c r="E207" s="195" t="s">
        <v>340</v>
      </c>
      <c r="F207" s="196" t="s">
        <v>341</v>
      </c>
      <c r="G207" s="197" t="s">
        <v>121</v>
      </c>
      <c r="H207" s="198">
        <v>8</v>
      </c>
      <c r="I207" s="199"/>
      <c r="J207" s="199"/>
      <c r="K207" s="200">
        <f>ROUND(P207*H207,2)</f>
        <v>0</v>
      </c>
      <c r="L207" s="201"/>
      <c r="M207" s="35"/>
      <c r="N207" s="202" t="s">
        <v>1</v>
      </c>
      <c r="O207" s="168" t="s">
        <v>39</v>
      </c>
      <c r="P207" s="169">
        <f>I207+J207</f>
        <v>0</v>
      </c>
      <c r="Q207" s="169">
        <f>ROUND(I207*H207,2)</f>
        <v>0</v>
      </c>
      <c r="R207" s="169">
        <f>ROUND(J207*H207,2)</f>
        <v>0</v>
      </c>
      <c r="S207" s="67"/>
      <c r="T207" s="170">
        <f>S207*H207</f>
        <v>0</v>
      </c>
      <c r="U207" s="170">
        <v>0</v>
      </c>
      <c r="V207" s="170">
        <f>U207*H207</f>
        <v>0</v>
      </c>
      <c r="W207" s="170">
        <v>0</v>
      </c>
      <c r="X207" s="170">
        <f>W207*H207</f>
        <v>0</v>
      </c>
      <c r="Y207" s="171" t="s">
        <v>1</v>
      </c>
      <c r="Z207" s="30"/>
      <c r="AA207" s="30"/>
      <c r="AB207" s="30"/>
      <c r="AC207" s="30"/>
      <c r="AD207" s="30"/>
      <c r="AE207" s="30"/>
      <c r="AR207" s="172" t="s">
        <v>84</v>
      </c>
      <c r="AT207" s="172" t="s">
        <v>132</v>
      </c>
      <c r="AU207" s="172" t="s">
        <v>84</v>
      </c>
      <c r="AY207" s="13" t="s">
        <v>122</v>
      </c>
      <c r="BE207" s="173">
        <f>IF(O207="základní",K207,0)</f>
        <v>0</v>
      </c>
      <c r="BF207" s="173">
        <f>IF(O207="snížená",K207,0)</f>
        <v>0</v>
      </c>
      <c r="BG207" s="173">
        <f>IF(O207="zákl. přenesená",K207,0)</f>
        <v>0</v>
      </c>
      <c r="BH207" s="173">
        <f>IF(O207="sníž. přenesená",K207,0)</f>
        <v>0</v>
      </c>
      <c r="BI207" s="173">
        <f>IF(O207="nulová",K207,0)</f>
        <v>0</v>
      </c>
      <c r="BJ207" s="13" t="s">
        <v>84</v>
      </c>
      <c r="BK207" s="173">
        <f>ROUND(P207*H207,2)</f>
        <v>0</v>
      </c>
      <c r="BL207" s="13" t="s">
        <v>84</v>
      </c>
      <c r="BM207" s="172" t="s">
        <v>342</v>
      </c>
    </row>
    <row r="208" spans="1:65" s="2" customFormat="1" ht="29.25">
      <c r="A208" s="30"/>
      <c r="B208" s="31"/>
      <c r="C208" s="32"/>
      <c r="D208" s="174" t="s">
        <v>124</v>
      </c>
      <c r="E208" s="32"/>
      <c r="F208" s="175" t="s">
        <v>343</v>
      </c>
      <c r="G208" s="32"/>
      <c r="H208" s="32"/>
      <c r="I208" s="176"/>
      <c r="J208" s="176"/>
      <c r="K208" s="32"/>
      <c r="L208" s="32"/>
      <c r="M208" s="35"/>
      <c r="N208" s="177"/>
      <c r="O208" s="178"/>
      <c r="P208" s="67"/>
      <c r="Q208" s="67"/>
      <c r="R208" s="67"/>
      <c r="S208" s="67"/>
      <c r="T208" s="67"/>
      <c r="U208" s="67"/>
      <c r="V208" s="67"/>
      <c r="W208" s="67"/>
      <c r="X208" s="67"/>
      <c r="Y208" s="68"/>
      <c r="Z208" s="30"/>
      <c r="AA208" s="30"/>
      <c r="AB208" s="30"/>
      <c r="AC208" s="30"/>
      <c r="AD208" s="30"/>
      <c r="AE208" s="30"/>
      <c r="AT208" s="13" t="s">
        <v>124</v>
      </c>
      <c r="AU208" s="13" t="s">
        <v>84</v>
      </c>
    </row>
    <row r="209" spans="1:65" s="2" customFormat="1" ht="14.45" customHeight="1">
      <c r="A209" s="30"/>
      <c r="B209" s="31"/>
      <c r="C209" s="194" t="s">
        <v>344</v>
      </c>
      <c r="D209" s="194" t="s">
        <v>132</v>
      </c>
      <c r="E209" s="195" t="s">
        <v>345</v>
      </c>
      <c r="F209" s="196" t="s">
        <v>346</v>
      </c>
      <c r="G209" s="197" t="s">
        <v>121</v>
      </c>
      <c r="H209" s="198">
        <v>3</v>
      </c>
      <c r="I209" s="199"/>
      <c r="J209" s="199"/>
      <c r="K209" s="200">
        <f>ROUND(P209*H209,2)</f>
        <v>0</v>
      </c>
      <c r="L209" s="201"/>
      <c r="M209" s="35"/>
      <c r="N209" s="202" t="s">
        <v>1</v>
      </c>
      <c r="O209" s="168" t="s">
        <v>39</v>
      </c>
      <c r="P209" s="169">
        <f>I209+J209</f>
        <v>0</v>
      </c>
      <c r="Q209" s="169">
        <f>ROUND(I209*H209,2)</f>
        <v>0</v>
      </c>
      <c r="R209" s="169">
        <f>ROUND(J209*H209,2)</f>
        <v>0</v>
      </c>
      <c r="S209" s="67"/>
      <c r="T209" s="170">
        <f>S209*H209</f>
        <v>0</v>
      </c>
      <c r="U209" s="170">
        <v>0</v>
      </c>
      <c r="V209" s="170">
        <f>U209*H209</f>
        <v>0</v>
      </c>
      <c r="W209" s="170">
        <v>0</v>
      </c>
      <c r="X209" s="170">
        <f>W209*H209</f>
        <v>0</v>
      </c>
      <c r="Y209" s="171" t="s">
        <v>1</v>
      </c>
      <c r="Z209" s="30"/>
      <c r="AA209" s="30"/>
      <c r="AB209" s="30"/>
      <c r="AC209" s="30"/>
      <c r="AD209" s="30"/>
      <c r="AE209" s="30"/>
      <c r="AR209" s="172" t="s">
        <v>84</v>
      </c>
      <c r="AT209" s="172" t="s">
        <v>132</v>
      </c>
      <c r="AU209" s="172" t="s">
        <v>84</v>
      </c>
      <c r="AY209" s="13" t="s">
        <v>122</v>
      </c>
      <c r="BE209" s="173">
        <f>IF(O209="základní",K209,0)</f>
        <v>0</v>
      </c>
      <c r="BF209" s="173">
        <f>IF(O209="snížená",K209,0)</f>
        <v>0</v>
      </c>
      <c r="BG209" s="173">
        <f>IF(O209="zákl. přenesená",K209,0)</f>
        <v>0</v>
      </c>
      <c r="BH209" s="173">
        <f>IF(O209="sníž. přenesená",K209,0)</f>
        <v>0</v>
      </c>
      <c r="BI209" s="173">
        <f>IF(O209="nulová",K209,0)</f>
        <v>0</v>
      </c>
      <c r="BJ209" s="13" t="s">
        <v>84</v>
      </c>
      <c r="BK209" s="173">
        <f>ROUND(P209*H209,2)</f>
        <v>0</v>
      </c>
      <c r="BL209" s="13" t="s">
        <v>84</v>
      </c>
      <c r="BM209" s="172" t="s">
        <v>347</v>
      </c>
    </row>
    <row r="210" spans="1:65" s="2" customFormat="1" ht="29.25">
      <c r="A210" s="30"/>
      <c r="B210" s="31"/>
      <c r="C210" s="32"/>
      <c r="D210" s="174" t="s">
        <v>124</v>
      </c>
      <c r="E210" s="32"/>
      <c r="F210" s="175" t="s">
        <v>348</v>
      </c>
      <c r="G210" s="32"/>
      <c r="H210" s="32"/>
      <c r="I210" s="176"/>
      <c r="J210" s="176"/>
      <c r="K210" s="32"/>
      <c r="L210" s="32"/>
      <c r="M210" s="35"/>
      <c r="N210" s="177"/>
      <c r="O210" s="178"/>
      <c r="P210" s="67"/>
      <c r="Q210" s="67"/>
      <c r="R210" s="67"/>
      <c r="S210" s="67"/>
      <c r="T210" s="67"/>
      <c r="U210" s="67"/>
      <c r="V210" s="67"/>
      <c r="W210" s="67"/>
      <c r="X210" s="67"/>
      <c r="Y210" s="68"/>
      <c r="Z210" s="30"/>
      <c r="AA210" s="30"/>
      <c r="AB210" s="30"/>
      <c r="AC210" s="30"/>
      <c r="AD210" s="30"/>
      <c r="AE210" s="30"/>
      <c r="AT210" s="13" t="s">
        <v>124</v>
      </c>
      <c r="AU210" s="13" t="s">
        <v>84</v>
      </c>
    </row>
    <row r="211" spans="1:65" s="2" customFormat="1" ht="14.45" customHeight="1">
      <c r="A211" s="30"/>
      <c r="B211" s="31"/>
      <c r="C211" s="194" t="s">
        <v>349</v>
      </c>
      <c r="D211" s="194" t="s">
        <v>132</v>
      </c>
      <c r="E211" s="195" t="s">
        <v>350</v>
      </c>
      <c r="F211" s="196" t="s">
        <v>351</v>
      </c>
      <c r="G211" s="197" t="s">
        <v>121</v>
      </c>
      <c r="H211" s="198">
        <v>17</v>
      </c>
      <c r="I211" s="199"/>
      <c r="J211" s="199"/>
      <c r="K211" s="200">
        <f>ROUND(P211*H211,2)</f>
        <v>0</v>
      </c>
      <c r="L211" s="201"/>
      <c r="M211" s="35"/>
      <c r="N211" s="202" t="s">
        <v>1</v>
      </c>
      <c r="O211" s="168" t="s">
        <v>39</v>
      </c>
      <c r="P211" s="169">
        <f>I211+J211</f>
        <v>0</v>
      </c>
      <c r="Q211" s="169">
        <f>ROUND(I211*H211,2)</f>
        <v>0</v>
      </c>
      <c r="R211" s="169">
        <f>ROUND(J211*H211,2)</f>
        <v>0</v>
      </c>
      <c r="S211" s="67"/>
      <c r="T211" s="170">
        <f>S211*H211</f>
        <v>0</v>
      </c>
      <c r="U211" s="170">
        <v>0</v>
      </c>
      <c r="V211" s="170">
        <f>U211*H211</f>
        <v>0</v>
      </c>
      <c r="W211" s="170">
        <v>0</v>
      </c>
      <c r="X211" s="170">
        <f>W211*H211</f>
        <v>0</v>
      </c>
      <c r="Y211" s="171" t="s">
        <v>1</v>
      </c>
      <c r="Z211" s="30"/>
      <c r="AA211" s="30"/>
      <c r="AB211" s="30"/>
      <c r="AC211" s="30"/>
      <c r="AD211" s="30"/>
      <c r="AE211" s="30"/>
      <c r="AR211" s="172" t="s">
        <v>84</v>
      </c>
      <c r="AT211" s="172" t="s">
        <v>132</v>
      </c>
      <c r="AU211" s="172" t="s">
        <v>84</v>
      </c>
      <c r="AY211" s="13" t="s">
        <v>122</v>
      </c>
      <c r="BE211" s="173">
        <f>IF(O211="základní",K211,0)</f>
        <v>0</v>
      </c>
      <c r="BF211" s="173">
        <f>IF(O211="snížená",K211,0)</f>
        <v>0</v>
      </c>
      <c r="BG211" s="173">
        <f>IF(O211="zákl. přenesená",K211,0)</f>
        <v>0</v>
      </c>
      <c r="BH211" s="173">
        <f>IF(O211="sníž. přenesená",K211,0)</f>
        <v>0</v>
      </c>
      <c r="BI211" s="173">
        <f>IF(O211="nulová",K211,0)</f>
        <v>0</v>
      </c>
      <c r="BJ211" s="13" t="s">
        <v>84</v>
      </c>
      <c r="BK211" s="173">
        <f>ROUND(P211*H211,2)</f>
        <v>0</v>
      </c>
      <c r="BL211" s="13" t="s">
        <v>84</v>
      </c>
      <c r="BM211" s="172" t="s">
        <v>352</v>
      </c>
    </row>
    <row r="212" spans="1:65" s="2" customFormat="1" ht="29.25">
      <c r="A212" s="30"/>
      <c r="B212" s="31"/>
      <c r="C212" s="32"/>
      <c r="D212" s="174" t="s">
        <v>124</v>
      </c>
      <c r="E212" s="32"/>
      <c r="F212" s="175" t="s">
        <v>353</v>
      </c>
      <c r="G212" s="32"/>
      <c r="H212" s="32"/>
      <c r="I212" s="176"/>
      <c r="J212" s="176"/>
      <c r="K212" s="32"/>
      <c r="L212" s="32"/>
      <c r="M212" s="35"/>
      <c r="N212" s="177"/>
      <c r="O212" s="178"/>
      <c r="P212" s="67"/>
      <c r="Q212" s="67"/>
      <c r="R212" s="67"/>
      <c r="S212" s="67"/>
      <c r="T212" s="67"/>
      <c r="U212" s="67"/>
      <c r="V212" s="67"/>
      <c r="W212" s="67"/>
      <c r="X212" s="67"/>
      <c r="Y212" s="68"/>
      <c r="Z212" s="30"/>
      <c r="AA212" s="30"/>
      <c r="AB212" s="30"/>
      <c r="AC212" s="30"/>
      <c r="AD212" s="30"/>
      <c r="AE212" s="30"/>
      <c r="AT212" s="13" t="s">
        <v>124</v>
      </c>
      <c r="AU212" s="13" t="s">
        <v>84</v>
      </c>
    </row>
    <row r="213" spans="1:65" s="2" customFormat="1" ht="14.45" customHeight="1">
      <c r="A213" s="30"/>
      <c r="B213" s="31"/>
      <c r="C213" s="194" t="s">
        <v>354</v>
      </c>
      <c r="D213" s="194" t="s">
        <v>132</v>
      </c>
      <c r="E213" s="195" t="s">
        <v>355</v>
      </c>
      <c r="F213" s="196" t="s">
        <v>356</v>
      </c>
      <c r="G213" s="197" t="s">
        <v>121</v>
      </c>
      <c r="H213" s="198">
        <v>17</v>
      </c>
      <c r="I213" s="199"/>
      <c r="J213" s="199"/>
      <c r="K213" s="200">
        <f>ROUND(P213*H213,2)</f>
        <v>0</v>
      </c>
      <c r="L213" s="201"/>
      <c r="M213" s="35"/>
      <c r="N213" s="202" t="s">
        <v>1</v>
      </c>
      <c r="O213" s="168" t="s">
        <v>39</v>
      </c>
      <c r="P213" s="169">
        <f>I213+J213</f>
        <v>0</v>
      </c>
      <c r="Q213" s="169">
        <f>ROUND(I213*H213,2)</f>
        <v>0</v>
      </c>
      <c r="R213" s="169">
        <f>ROUND(J213*H213,2)</f>
        <v>0</v>
      </c>
      <c r="S213" s="67"/>
      <c r="T213" s="170">
        <f>S213*H213</f>
        <v>0</v>
      </c>
      <c r="U213" s="170">
        <v>0</v>
      </c>
      <c r="V213" s="170">
        <f>U213*H213</f>
        <v>0</v>
      </c>
      <c r="W213" s="170">
        <v>0</v>
      </c>
      <c r="X213" s="170">
        <f>W213*H213</f>
        <v>0</v>
      </c>
      <c r="Y213" s="171" t="s">
        <v>1</v>
      </c>
      <c r="Z213" s="30"/>
      <c r="AA213" s="30"/>
      <c r="AB213" s="30"/>
      <c r="AC213" s="30"/>
      <c r="AD213" s="30"/>
      <c r="AE213" s="30"/>
      <c r="AR213" s="172" t="s">
        <v>84</v>
      </c>
      <c r="AT213" s="172" t="s">
        <v>132</v>
      </c>
      <c r="AU213" s="172" t="s">
        <v>84</v>
      </c>
      <c r="AY213" s="13" t="s">
        <v>122</v>
      </c>
      <c r="BE213" s="173">
        <f>IF(O213="základní",K213,0)</f>
        <v>0</v>
      </c>
      <c r="BF213" s="173">
        <f>IF(O213="snížená",K213,0)</f>
        <v>0</v>
      </c>
      <c r="BG213" s="173">
        <f>IF(O213="zákl. přenesená",K213,0)</f>
        <v>0</v>
      </c>
      <c r="BH213" s="173">
        <f>IF(O213="sníž. přenesená",K213,0)</f>
        <v>0</v>
      </c>
      <c r="BI213" s="173">
        <f>IF(O213="nulová",K213,0)</f>
        <v>0</v>
      </c>
      <c r="BJ213" s="13" t="s">
        <v>84</v>
      </c>
      <c r="BK213" s="173">
        <f>ROUND(P213*H213,2)</f>
        <v>0</v>
      </c>
      <c r="BL213" s="13" t="s">
        <v>84</v>
      </c>
      <c r="BM213" s="172" t="s">
        <v>357</v>
      </c>
    </row>
    <row r="214" spans="1:65" s="2" customFormat="1" ht="29.25">
      <c r="A214" s="30"/>
      <c r="B214" s="31"/>
      <c r="C214" s="32"/>
      <c r="D214" s="174" t="s">
        <v>124</v>
      </c>
      <c r="E214" s="32"/>
      <c r="F214" s="175" t="s">
        <v>358</v>
      </c>
      <c r="G214" s="32"/>
      <c r="H214" s="32"/>
      <c r="I214" s="176"/>
      <c r="J214" s="176"/>
      <c r="K214" s="32"/>
      <c r="L214" s="32"/>
      <c r="M214" s="35"/>
      <c r="N214" s="177"/>
      <c r="O214" s="178"/>
      <c r="P214" s="67"/>
      <c r="Q214" s="67"/>
      <c r="R214" s="67"/>
      <c r="S214" s="67"/>
      <c r="T214" s="67"/>
      <c r="U214" s="67"/>
      <c r="V214" s="67"/>
      <c r="W214" s="67"/>
      <c r="X214" s="67"/>
      <c r="Y214" s="68"/>
      <c r="Z214" s="30"/>
      <c r="AA214" s="30"/>
      <c r="AB214" s="30"/>
      <c r="AC214" s="30"/>
      <c r="AD214" s="30"/>
      <c r="AE214" s="30"/>
      <c r="AT214" s="13" t="s">
        <v>124</v>
      </c>
      <c r="AU214" s="13" t="s">
        <v>84</v>
      </c>
    </row>
    <row r="215" spans="1:65" s="2" customFormat="1" ht="14.45" customHeight="1">
      <c r="A215" s="30"/>
      <c r="B215" s="31"/>
      <c r="C215" s="194" t="s">
        <v>359</v>
      </c>
      <c r="D215" s="194" t="s">
        <v>132</v>
      </c>
      <c r="E215" s="195" t="s">
        <v>360</v>
      </c>
      <c r="F215" s="196" t="s">
        <v>361</v>
      </c>
      <c r="G215" s="197" t="s">
        <v>121</v>
      </c>
      <c r="H215" s="198">
        <v>51</v>
      </c>
      <c r="I215" s="199"/>
      <c r="J215" s="199"/>
      <c r="K215" s="200">
        <f>ROUND(P215*H215,2)</f>
        <v>0</v>
      </c>
      <c r="L215" s="201"/>
      <c r="M215" s="35"/>
      <c r="N215" s="202" t="s">
        <v>1</v>
      </c>
      <c r="O215" s="168" t="s">
        <v>39</v>
      </c>
      <c r="P215" s="169">
        <f>I215+J215</f>
        <v>0</v>
      </c>
      <c r="Q215" s="169">
        <f>ROUND(I215*H215,2)</f>
        <v>0</v>
      </c>
      <c r="R215" s="169">
        <f>ROUND(J215*H215,2)</f>
        <v>0</v>
      </c>
      <c r="S215" s="67"/>
      <c r="T215" s="170">
        <f>S215*H215</f>
        <v>0</v>
      </c>
      <c r="U215" s="170">
        <v>0</v>
      </c>
      <c r="V215" s="170">
        <f>U215*H215</f>
        <v>0</v>
      </c>
      <c r="W215" s="170">
        <v>0</v>
      </c>
      <c r="X215" s="170">
        <f>W215*H215</f>
        <v>0</v>
      </c>
      <c r="Y215" s="171" t="s">
        <v>1</v>
      </c>
      <c r="Z215" s="30"/>
      <c r="AA215" s="30"/>
      <c r="AB215" s="30"/>
      <c r="AC215" s="30"/>
      <c r="AD215" s="30"/>
      <c r="AE215" s="30"/>
      <c r="AR215" s="172" t="s">
        <v>84</v>
      </c>
      <c r="AT215" s="172" t="s">
        <v>132</v>
      </c>
      <c r="AU215" s="172" t="s">
        <v>84</v>
      </c>
      <c r="AY215" s="13" t="s">
        <v>122</v>
      </c>
      <c r="BE215" s="173">
        <f>IF(O215="základní",K215,0)</f>
        <v>0</v>
      </c>
      <c r="BF215" s="173">
        <f>IF(O215="snížená",K215,0)</f>
        <v>0</v>
      </c>
      <c r="BG215" s="173">
        <f>IF(O215="zákl. přenesená",K215,0)</f>
        <v>0</v>
      </c>
      <c r="BH215" s="173">
        <f>IF(O215="sníž. přenesená",K215,0)</f>
        <v>0</v>
      </c>
      <c r="BI215" s="173">
        <f>IF(O215="nulová",K215,0)</f>
        <v>0</v>
      </c>
      <c r="BJ215" s="13" t="s">
        <v>84</v>
      </c>
      <c r="BK215" s="173">
        <f>ROUND(P215*H215,2)</f>
        <v>0</v>
      </c>
      <c r="BL215" s="13" t="s">
        <v>84</v>
      </c>
      <c r="BM215" s="172" t="s">
        <v>362</v>
      </c>
    </row>
    <row r="216" spans="1:65" s="2" customFormat="1" ht="29.25">
      <c r="A216" s="30"/>
      <c r="B216" s="31"/>
      <c r="C216" s="32"/>
      <c r="D216" s="174" t="s">
        <v>124</v>
      </c>
      <c r="E216" s="32"/>
      <c r="F216" s="175" t="s">
        <v>363</v>
      </c>
      <c r="G216" s="32"/>
      <c r="H216" s="32"/>
      <c r="I216" s="176"/>
      <c r="J216" s="176"/>
      <c r="K216" s="32"/>
      <c r="L216" s="32"/>
      <c r="M216" s="35"/>
      <c r="N216" s="177"/>
      <c r="O216" s="178"/>
      <c r="P216" s="67"/>
      <c r="Q216" s="67"/>
      <c r="R216" s="67"/>
      <c r="S216" s="67"/>
      <c r="T216" s="67"/>
      <c r="U216" s="67"/>
      <c r="V216" s="67"/>
      <c r="W216" s="67"/>
      <c r="X216" s="67"/>
      <c r="Y216" s="68"/>
      <c r="Z216" s="30"/>
      <c r="AA216" s="30"/>
      <c r="AB216" s="30"/>
      <c r="AC216" s="30"/>
      <c r="AD216" s="30"/>
      <c r="AE216" s="30"/>
      <c r="AT216" s="13" t="s">
        <v>124</v>
      </c>
      <c r="AU216" s="13" t="s">
        <v>84</v>
      </c>
    </row>
    <row r="217" spans="1:65" s="2" customFormat="1" ht="14.45" customHeight="1">
      <c r="A217" s="30"/>
      <c r="B217" s="31"/>
      <c r="C217" s="194" t="s">
        <v>364</v>
      </c>
      <c r="D217" s="194" t="s">
        <v>132</v>
      </c>
      <c r="E217" s="195" t="s">
        <v>365</v>
      </c>
      <c r="F217" s="196" t="s">
        <v>366</v>
      </c>
      <c r="G217" s="197" t="s">
        <v>121</v>
      </c>
      <c r="H217" s="198">
        <v>7</v>
      </c>
      <c r="I217" s="199"/>
      <c r="J217" s="199"/>
      <c r="K217" s="200">
        <f>ROUND(P217*H217,2)</f>
        <v>0</v>
      </c>
      <c r="L217" s="201"/>
      <c r="M217" s="35"/>
      <c r="N217" s="202" t="s">
        <v>1</v>
      </c>
      <c r="O217" s="168" t="s">
        <v>39</v>
      </c>
      <c r="P217" s="169">
        <f>I217+J217</f>
        <v>0</v>
      </c>
      <c r="Q217" s="169">
        <f>ROUND(I217*H217,2)</f>
        <v>0</v>
      </c>
      <c r="R217" s="169">
        <f>ROUND(J217*H217,2)</f>
        <v>0</v>
      </c>
      <c r="S217" s="67"/>
      <c r="T217" s="170">
        <f>S217*H217</f>
        <v>0</v>
      </c>
      <c r="U217" s="170">
        <v>0</v>
      </c>
      <c r="V217" s="170">
        <f>U217*H217</f>
        <v>0</v>
      </c>
      <c r="W217" s="170">
        <v>0</v>
      </c>
      <c r="X217" s="170">
        <f>W217*H217</f>
        <v>0</v>
      </c>
      <c r="Y217" s="171" t="s">
        <v>1</v>
      </c>
      <c r="Z217" s="30"/>
      <c r="AA217" s="30"/>
      <c r="AB217" s="30"/>
      <c r="AC217" s="30"/>
      <c r="AD217" s="30"/>
      <c r="AE217" s="30"/>
      <c r="AR217" s="172" t="s">
        <v>84</v>
      </c>
      <c r="AT217" s="172" t="s">
        <v>132</v>
      </c>
      <c r="AU217" s="172" t="s">
        <v>84</v>
      </c>
      <c r="AY217" s="13" t="s">
        <v>122</v>
      </c>
      <c r="BE217" s="173">
        <f>IF(O217="základní",K217,0)</f>
        <v>0</v>
      </c>
      <c r="BF217" s="173">
        <f>IF(O217="snížená",K217,0)</f>
        <v>0</v>
      </c>
      <c r="BG217" s="173">
        <f>IF(O217="zákl. přenesená",K217,0)</f>
        <v>0</v>
      </c>
      <c r="BH217" s="173">
        <f>IF(O217="sníž. přenesená",K217,0)</f>
        <v>0</v>
      </c>
      <c r="BI217" s="173">
        <f>IF(O217="nulová",K217,0)</f>
        <v>0</v>
      </c>
      <c r="BJ217" s="13" t="s">
        <v>84</v>
      </c>
      <c r="BK217" s="173">
        <f>ROUND(P217*H217,2)</f>
        <v>0</v>
      </c>
      <c r="BL217" s="13" t="s">
        <v>84</v>
      </c>
      <c r="BM217" s="172" t="s">
        <v>367</v>
      </c>
    </row>
    <row r="218" spans="1:65" s="2" customFormat="1" ht="29.25">
      <c r="A218" s="30"/>
      <c r="B218" s="31"/>
      <c r="C218" s="32"/>
      <c r="D218" s="174" t="s">
        <v>124</v>
      </c>
      <c r="E218" s="32"/>
      <c r="F218" s="175" t="s">
        <v>368</v>
      </c>
      <c r="G218" s="32"/>
      <c r="H218" s="32"/>
      <c r="I218" s="176"/>
      <c r="J218" s="176"/>
      <c r="K218" s="32"/>
      <c r="L218" s="32"/>
      <c r="M218" s="35"/>
      <c r="N218" s="177"/>
      <c r="O218" s="178"/>
      <c r="P218" s="67"/>
      <c r="Q218" s="67"/>
      <c r="R218" s="67"/>
      <c r="S218" s="67"/>
      <c r="T218" s="67"/>
      <c r="U218" s="67"/>
      <c r="V218" s="67"/>
      <c r="W218" s="67"/>
      <c r="X218" s="67"/>
      <c r="Y218" s="68"/>
      <c r="Z218" s="30"/>
      <c r="AA218" s="30"/>
      <c r="AB218" s="30"/>
      <c r="AC218" s="30"/>
      <c r="AD218" s="30"/>
      <c r="AE218" s="30"/>
      <c r="AT218" s="13" t="s">
        <v>124</v>
      </c>
      <c r="AU218" s="13" t="s">
        <v>84</v>
      </c>
    </row>
    <row r="219" spans="1:65" s="2" customFormat="1" ht="14.45" customHeight="1">
      <c r="A219" s="30"/>
      <c r="B219" s="31"/>
      <c r="C219" s="194" t="s">
        <v>369</v>
      </c>
      <c r="D219" s="194" t="s">
        <v>132</v>
      </c>
      <c r="E219" s="195" t="s">
        <v>370</v>
      </c>
      <c r="F219" s="196" t="s">
        <v>371</v>
      </c>
      <c r="G219" s="197" t="s">
        <v>121</v>
      </c>
      <c r="H219" s="198">
        <v>8</v>
      </c>
      <c r="I219" s="199"/>
      <c r="J219" s="199"/>
      <c r="K219" s="200">
        <f>ROUND(P219*H219,2)</f>
        <v>0</v>
      </c>
      <c r="L219" s="201"/>
      <c r="M219" s="35"/>
      <c r="N219" s="202" t="s">
        <v>1</v>
      </c>
      <c r="O219" s="168" t="s">
        <v>39</v>
      </c>
      <c r="P219" s="169">
        <f>I219+J219</f>
        <v>0</v>
      </c>
      <c r="Q219" s="169">
        <f>ROUND(I219*H219,2)</f>
        <v>0</v>
      </c>
      <c r="R219" s="169">
        <f>ROUND(J219*H219,2)</f>
        <v>0</v>
      </c>
      <c r="S219" s="67"/>
      <c r="T219" s="170">
        <f>S219*H219</f>
        <v>0</v>
      </c>
      <c r="U219" s="170">
        <v>0</v>
      </c>
      <c r="V219" s="170">
        <f>U219*H219</f>
        <v>0</v>
      </c>
      <c r="W219" s="170">
        <v>0</v>
      </c>
      <c r="X219" s="170">
        <f>W219*H219</f>
        <v>0</v>
      </c>
      <c r="Y219" s="171" t="s">
        <v>1</v>
      </c>
      <c r="Z219" s="30"/>
      <c r="AA219" s="30"/>
      <c r="AB219" s="30"/>
      <c r="AC219" s="30"/>
      <c r="AD219" s="30"/>
      <c r="AE219" s="30"/>
      <c r="AR219" s="172" t="s">
        <v>84</v>
      </c>
      <c r="AT219" s="172" t="s">
        <v>132</v>
      </c>
      <c r="AU219" s="172" t="s">
        <v>84</v>
      </c>
      <c r="AY219" s="13" t="s">
        <v>122</v>
      </c>
      <c r="BE219" s="173">
        <f>IF(O219="základní",K219,0)</f>
        <v>0</v>
      </c>
      <c r="BF219" s="173">
        <f>IF(O219="snížená",K219,0)</f>
        <v>0</v>
      </c>
      <c r="BG219" s="173">
        <f>IF(O219="zákl. přenesená",K219,0)</f>
        <v>0</v>
      </c>
      <c r="BH219" s="173">
        <f>IF(O219="sníž. přenesená",K219,0)</f>
        <v>0</v>
      </c>
      <c r="BI219" s="173">
        <f>IF(O219="nulová",K219,0)</f>
        <v>0</v>
      </c>
      <c r="BJ219" s="13" t="s">
        <v>84</v>
      </c>
      <c r="BK219" s="173">
        <f>ROUND(P219*H219,2)</f>
        <v>0</v>
      </c>
      <c r="BL219" s="13" t="s">
        <v>84</v>
      </c>
      <c r="BM219" s="172" t="s">
        <v>372</v>
      </c>
    </row>
    <row r="220" spans="1:65" s="2" customFormat="1" ht="29.25">
      <c r="A220" s="30"/>
      <c r="B220" s="31"/>
      <c r="C220" s="32"/>
      <c r="D220" s="174" t="s">
        <v>124</v>
      </c>
      <c r="E220" s="32"/>
      <c r="F220" s="175" t="s">
        <v>373</v>
      </c>
      <c r="G220" s="32"/>
      <c r="H220" s="32"/>
      <c r="I220" s="176"/>
      <c r="J220" s="176"/>
      <c r="K220" s="32"/>
      <c r="L220" s="32"/>
      <c r="M220" s="35"/>
      <c r="N220" s="177"/>
      <c r="O220" s="178"/>
      <c r="P220" s="67"/>
      <c r="Q220" s="67"/>
      <c r="R220" s="67"/>
      <c r="S220" s="67"/>
      <c r="T220" s="67"/>
      <c r="U220" s="67"/>
      <c r="V220" s="67"/>
      <c r="W220" s="67"/>
      <c r="X220" s="67"/>
      <c r="Y220" s="68"/>
      <c r="Z220" s="30"/>
      <c r="AA220" s="30"/>
      <c r="AB220" s="30"/>
      <c r="AC220" s="30"/>
      <c r="AD220" s="30"/>
      <c r="AE220" s="30"/>
      <c r="AT220" s="13" t="s">
        <v>124</v>
      </c>
      <c r="AU220" s="13" t="s">
        <v>84</v>
      </c>
    </row>
    <row r="221" spans="1:65" s="2" customFormat="1" ht="14.45" customHeight="1">
      <c r="A221" s="30"/>
      <c r="B221" s="31"/>
      <c r="C221" s="194" t="s">
        <v>374</v>
      </c>
      <c r="D221" s="194" t="s">
        <v>132</v>
      </c>
      <c r="E221" s="195" t="s">
        <v>375</v>
      </c>
      <c r="F221" s="196" t="s">
        <v>376</v>
      </c>
      <c r="G221" s="197" t="s">
        <v>121</v>
      </c>
      <c r="H221" s="198">
        <v>21</v>
      </c>
      <c r="I221" s="199"/>
      <c r="J221" s="199"/>
      <c r="K221" s="200">
        <f>ROUND(P221*H221,2)</f>
        <v>0</v>
      </c>
      <c r="L221" s="201"/>
      <c r="M221" s="35"/>
      <c r="N221" s="202" t="s">
        <v>1</v>
      </c>
      <c r="O221" s="168" t="s">
        <v>39</v>
      </c>
      <c r="P221" s="169">
        <f>I221+J221</f>
        <v>0</v>
      </c>
      <c r="Q221" s="169">
        <f>ROUND(I221*H221,2)</f>
        <v>0</v>
      </c>
      <c r="R221" s="169">
        <f>ROUND(J221*H221,2)</f>
        <v>0</v>
      </c>
      <c r="S221" s="67"/>
      <c r="T221" s="170">
        <f>S221*H221</f>
        <v>0</v>
      </c>
      <c r="U221" s="170">
        <v>0</v>
      </c>
      <c r="V221" s="170">
        <f>U221*H221</f>
        <v>0</v>
      </c>
      <c r="W221" s="170">
        <v>0</v>
      </c>
      <c r="X221" s="170">
        <f>W221*H221</f>
        <v>0</v>
      </c>
      <c r="Y221" s="171" t="s">
        <v>1</v>
      </c>
      <c r="Z221" s="30"/>
      <c r="AA221" s="30"/>
      <c r="AB221" s="30"/>
      <c r="AC221" s="30"/>
      <c r="AD221" s="30"/>
      <c r="AE221" s="30"/>
      <c r="AR221" s="172" t="s">
        <v>84</v>
      </c>
      <c r="AT221" s="172" t="s">
        <v>132</v>
      </c>
      <c r="AU221" s="172" t="s">
        <v>84</v>
      </c>
      <c r="AY221" s="13" t="s">
        <v>122</v>
      </c>
      <c r="BE221" s="173">
        <f>IF(O221="základní",K221,0)</f>
        <v>0</v>
      </c>
      <c r="BF221" s="173">
        <f>IF(O221="snížená",K221,0)</f>
        <v>0</v>
      </c>
      <c r="BG221" s="173">
        <f>IF(O221="zákl. přenesená",K221,0)</f>
        <v>0</v>
      </c>
      <c r="BH221" s="173">
        <f>IF(O221="sníž. přenesená",K221,0)</f>
        <v>0</v>
      </c>
      <c r="BI221" s="173">
        <f>IF(O221="nulová",K221,0)</f>
        <v>0</v>
      </c>
      <c r="BJ221" s="13" t="s">
        <v>84</v>
      </c>
      <c r="BK221" s="173">
        <f>ROUND(P221*H221,2)</f>
        <v>0</v>
      </c>
      <c r="BL221" s="13" t="s">
        <v>84</v>
      </c>
      <c r="BM221" s="172" t="s">
        <v>377</v>
      </c>
    </row>
    <row r="222" spans="1:65" s="2" customFormat="1" ht="29.25">
      <c r="A222" s="30"/>
      <c r="B222" s="31"/>
      <c r="C222" s="32"/>
      <c r="D222" s="174" t="s">
        <v>124</v>
      </c>
      <c r="E222" s="32"/>
      <c r="F222" s="175" t="s">
        <v>378</v>
      </c>
      <c r="G222" s="32"/>
      <c r="H222" s="32"/>
      <c r="I222" s="176"/>
      <c r="J222" s="176"/>
      <c r="K222" s="32"/>
      <c r="L222" s="32"/>
      <c r="M222" s="35"/>
      <c r="N222" s="177"/>
      <c r="O222" s="178"/>
      <c r="P222" s="67"/>
      <c r="Q222" s="67"/>
      <c r="R222" s="67"/>
      <c r="S222" s="67"/>
      <c r="T222" s="67"/>
      <c r="U222" s="67"/>
      <c r="V222" s="67"/>
      <c r="W222" s="67"/>
      <c r="X222" s="67"/>
      <c r="Y222" s="68"/>
      <c r="Z222" s="30"/>
      <c r="AA222" s="30"/>
      <c r="AB222" s="30"/>
      <c r="AC222" s="30"/>
      <c r="AD222" s="30"/>
      <c r="AE222" s="30"/>
      <c r="AT222" s="13" t="s">
        <v>124</v>
      </c>
      <c r="AU222" s="13" t="s">
        <v>84</v>
      </c>
    </row>
    <row r="223" spans="1:65" s="2" customFormat="1" ht="14.45" customHeight="1">
      <c r="A223" s="30"/>
      <c r="B223" s="31"/>
      <c r="C223" s="194" t="s">
        <v>379</v>
      </c>
      <c r="D223" s="194" t="s">
        <v>132</v>
      </c>
      <c r="E223" s="195" t="s">
        <v>380</v>
      </c>
      <c r="F223" s="196" t="s">
        <v>381</v>
      </c>
      <c r="G223" s="197" t="s">
        <v>121</v>
      </c>
      <c r="H223" s="198">
        <v>2</v>
      </c>
      <c r="I223" s="199"/>
      <c r="J223" s="199"/>
      <c r="K223" s="200">
        <f>ROUND(P223*H223,2)</f>
        <v>0</v>
      </c>
      <c r="L223" s="201"/>
      <c r="M223" s="35"/>
      <c r="N223" s="202" t="s">
        <v>1</v>
      </c>
      <c r="O223" s="168" t="s">
        <v>39</v>
      </c>
      <c r="P223" s="169">
        <f>I223+J223</f>
        <v>0</v>
      </c>
      <c r="Q223" s="169">
        <f>ROUND(I223*H223,2)</f>
        <v>0</v>
      </c>
      <c r="R223" s="169">
        <f>ROUND(J223*H223,2)</f>
        <v>0</v>
      </c>
      <c r="S223" s="67"/>
      <c r="T223" s="170">
        <f>S223*H223</f>
        <v>0</v>
      </c>
      <c r="U223" s="170">
        <v>0</v>
      </c>
      <c r="V223" s="170">
        <f>U223*H223</f>
        <v>0</v>
      </c>
      <c r="W223" s="170">
        <v>0</v>
      </c>
      <c r="X223" s="170">
        <f>W223*H223</f>
        <v>0</v>
      </c>
      <c r="Y223" s="171" t="s">
        <v>1</v>
      </c>
      <c r="Z223" s="30"/>
      <c r="AA223" s="30"/>
      <c r="AB223" s="30"/>
      <c r="AC223" s="30"/>
      <c r="AD223" s="30"/>
      <c r="AE223" s="30"/>
      <c r="AR223" s="172" t="s">
        <v>84</v>
      </c>
      <c r="AT223" s="172" t="s">
        <v>132</v>
      </c>
      <c r="AU223" s="172" t="s">
        <v>84</v>
      </c>
      <c r="AY223" s="13" t="s">
        <v>122</v>
      </c>
      <c r="BE223" s="173">
        <f>IF(O223="základní",K223,0)</f>
        <v>0</v>
      </c>
      <c r="BF223" s="173">
        <f>IF(O223="snížená",K223,0)</f>
        <v>0</v>
      </c>
      <c r="BG223" s="173">
        <f>IF(O223="zákl. přenesená",K223,0)</f>
        <v>0</v>
      </c>
      <c r="BH223" s="173">
        <f>IF(O223="sníž. přenesená",K223,0)</f>
        <v>0</v>
      </c>
      <c r="BI223" s="173">
        <f>IF(O223="nulová",K223,0)</f>
        <v>0</v>
      </c>
      <c r="BJ223" s="13" t="s">
        <v>84</v>
      </c>
      <c r="BK223" s="173">
        <f>ROUND(P223*H223,2)</f>
        <v>0</v>
      </c>
      <c r="BL223" s="13" t="s">
        <v>84</v>
      </c>
      <c r="BM223" s="172" t="s">
        <v>382</v>
      </c>
    </row>
    <row r="224" spans="1:65" s="2" customFormat="1" ht="29.25">
      <c r="A224" s="30"/>
      <c r="B224" s="31"/>
      <c r="C224" s="32"/>
      <c r="D224" s="174" t="s">
        <v>124</v>
      </c>
      <c r="E224" s="32"/>
      <c r="F224" s="175" t="s">
        <v>383</v>
      </c>
      <c r="G224" s="32"/>
      <c r="H224" s="32"/>
      <c r="I224" s="176"/>
      <c r="J224" s="176"/>
      <c r="K224" s="32"/>
      <c r="L224" s="32"/>
      <c r="M224" s="35"/>
      <c r="N224" s="177"/>
      <c r="O224" s="178"/>
      <c r="P224" s="67"/>
      <c r="Q224" s="67"/>
      <c r="R224" s="67"/>
      <c r="S224" s="67"/>
      <c r="T224" s="67"/>
      <c r="U224" s="67"/>
      <c r="V224" s="67"/>
      <c r="W224" s="67"/>
      <c r="X224" s="67"/>
      <c r="Y224" s="68"/>
      <c r="Z224" s="30"/>
      <c r="AA224" s="30"/>
      <c r="AB224" s="30"/>
      <c r="AC224" s="30"/>
      <c r="AD224" s="30"/>
      <c r="AE224" s="30"/>
      <c r="AT224" s="13" t="s">
        <v>124</v>
      </c>
      <c r="AU224" s="13" t="s">
        <v>84</v>
      </c>
    </row>
    <row r="225" spans="1:65" s="2" customFormat="1" ht="14.45" customHeight="1">
      <c r="A225" s="30"/>
      <c r="B225" s="31"/>
      <c r="C225" s="194" t="s">
        <v>384</v>
      </c>
      <c r="D225" s="194" t="s">
        <v>132</v>
      </c>
      <c r="E225" s="195" t="s">
        <v>385</v>
      </c>
      <c r="F225" s="196" t="s">
        <v>386</v>
      </c>
      <c r="G225" s="197" t="s">
        <v>121</v>
      </c>
      <c r="H225" s="198">
        <v>5</v>
      </c>
      <c r="I225" s="199"/>
      <c r="J225" s="199"/>
      <c r="K225" s="200">
        <f>ROUND(P225*H225,2)</f>
        <v>0</v>
      </c>
      <c r="L225" s="201"/>
      <c r="M225" s="35"/>
      <c r="N225" s="202" t="s">
        <v>1</v>
      </c>
      <c r="O225" s="168" t="s">
        <v>39</v>
      </c>
      <c r="P225" s="169">
        <f>I225+J225</f>
        <v>0</v>
      </c>
      <c r="Q225" s="169">
        <f>ROUND(I225*H225,2)</f>
        <v>0</v>
      </c>
      <c r="R225" s="169">
        <f>ROUND(J225*H225,2)</f>
        <v>0</v>
      </c>
      <c r="S225" s="67"/>
      <c r="T225" s="170">
        <f>S225*H225</f>
        <v>0</v>
      </c>
      <c r="U225" s="170">
        <v>0</v>
      </c>
      <c r="V225" s="170">
        <f>U225*H225</f>
        <v>0</v>
      </c>
      <c r="W225" s="170">
        <v>0</v>
      </c>
      <c r="X225" s="170">
        <f>W225*H225</f>
        <v>0</v>
      </c>
      <c r="Y225" s="171" t="s">
        <v>1</v>
      </c>
      <c r="Z225" s="30"/>
      <c r="AA225" s="30"/>
      <c r="AB225" s="30"/>
      <c r="AC225" s="30"/>
      <c r="AD225" s="30"/>
      <c r="AE225" s="30"/>
      <c r="AR225" s="172" t="s">
        <v>84</v>
      </c>
      <c r="AT225" s="172" t="s">
        <v>132</v>
      </c>
      <c r="AU225" s="172" t="s">
        <v>84</v>
      </c>
      <c r="AY225" s="13" t="s">
        <v>122</v>
      </c>
      <c r="BE225" s="173">
        <f>IF(O225="základní",K225,0)</f>
        <v>0</v>
      </c>
      <c r="BF225" s="173">
        <f>IF(O225="snížená",K225,0)</f>
        <v>0</v>
      </c>
      <c r="BG225" s="173">
        <f>IF(O225="zákl. přenesená",K225,0)</f>
        <v>0</v>
      </c>
      <c r="BH225" s="173">
        <f>IF(O225="sníž. přenesená",K225,0)</f>
        <v>0</v>
      </c>
      <c r="BI225" s="173">
        <f>IF(O225="nulová",K225,0)</f>
        <v>0</v>
      </c>
      <c r="BJ225" s="13" t="s">
        <v>84</v>
      </c>
      <c r="BK225" s="173">
        <f>ROUND(P225*H225,2)</f>
        <v>0</v>
      </c>
      <c r="BL225" s="13" t="s">
        <v>84</v>
      </c>
      <c r="BM225" s="172" t="s">
        <v>387</v>
      </c>
    </row>
    <row r="226" spans="1:65" s="2" customFormat="1" ht="29.25">
      <c r="A226" s="30"/>
      <c r="B226" s="31"/>
      <c r="C226" s="32"/>
      <c r="D226" s="174" t="s">
        <v>124</v>
      </c>
      <c r="E226" s="32"/>
      <c r="F226" s="175" t="s">
        <v>388</v>
      </c>
      <c r="G226" s="32"/>
      <c r="H226" s="32"/>
      <c r="I226" s="176"/>
      <c r="J226" s="176"/>
      <c r="K226" s="32"/>
      <c r="L226" s="32"/>
      <c r="M226" s="35"/>
      <c r="N226" s="177"/>
      <c r="O226" s="178"/>
      <c r="P226" s="67"/>
      <c r="Q226" s="67"/>
      <c r="R226" s="67"/>
      <c r="S226" s="67"/>
      <c r="T226" s="67"/>
      <c r="U226" s="67"/>
      <c r="V226" s="67"/>
      <c r="W226" s="67"/>
      <c r="X226" s="67"/>
      <c r="Y226" s="68"/>
      <c r="Z226" s="30"/>
      <c r="AA226" s="30"/>
      <c r="AB226" s="30"/>
      <c r="AC226" s="30"/>
      <c r="AD226" s="30"/>
      <c r="AE226" s="30"/>
      <c r="AT226" s="13" t="s">
        <v>124</v>
      </c>
      <c r="AU226" s="13" t="s">
        <v>84</v>
      </c>
    </row>
    <row r="227" spans="1:65" s="2" customFormat="1" ht="14.45" customHeight="1">
      <c r="A227" s="30"/>
      <c r="B227" s="31"/>
      <c r="C227" s="194" t="s">
        <v>389</v>
      </c>
      <c r="D227" s="194" t="s">
        <v>132</v>
      </c>
      <c r="E227" s="195" t="s">
        <v>390</v>
      </c>
      <c r="F227" s="196" t="s">
        <v>391</v>
      </c>
      <c r="G227" s="197" t="s">
        <v>121</v>
      </c>
      <c r="H227" s="198">
        <v>5</v>
      </c>
      <c r="I227" s="199"/>
      <c r="J227" s="199"/>
      <c r="K227" s="200">
        <f>ROUND(P227*H227,2)</f>
        <v>0</v>
      </c>
      <c r="L227" s="201"/>
      <c r="M227" s="35"/>
      <c r="N227" s="202" t="s">
        <v>1</v>
      </c>
      <c r="O227" s="168" t="s">
        <v>39</v>
      </c>
      <c r="P227" s="169">
        <f>I227+J227</f>
        <v>0</v>
      </c>
      <c r="Q227" s="169">
        <f>ROUND(I227*H227,2)</f>
        <v>0</v>
      </c>
      <c r="R227" s="169">
        <f>ROUND(J227*H227,2)</f>
        <v>0</v>
      </c>
      <c r="S227" s="67"/>
      <c r="T227" s="170">
        <f>S227*H227</f>
        <v>0</v>
      </c>
      <c r="U227" s="170">
        <v>0</v>
      </c>
      <c r="V227" s="170">
        <f>U227*H227</f>
        <v>0</v>
      </c>
      <c r="W227" s="170">
        <v>0</v>
      </c>
      <c r="X227" s="170">
        <f>W227*H227</f>
        <v>0</v>
      </c>
      <c r="Y227" s="171" t="s">
        <v>1</v>
      </c>
      <c r="Z227" s="30"/>
      <c r="AA227" s="30"/>
      <c r="AB227" s="30"/>
      <c r="AC227" s="30"/>
      <c r="AD227" s="30"/>
      <c r="AE227" s="30"/>
      <c r="AR227" s="172" t="s">
        <v>84</v>
      </c>
      <c r="AT227" s="172" t="s">
        <v>132</v>
      </c>
      <c r="AU227" s="172" t="s">
        <v>84</v>
      </c>
      <c r="AY227" s="13" t="s">
        <v>122</v>
      </c>
      <c r="BE227" s="173">
        <f>IF(O227="základní",K227,0)</f>
        <v>0</v>
      </c>
      <c r="BF227" s="173">
        <f>IF(O227="snížená",K227,0)</f>
        <v>0</v>
      </c>
      <c r="BG227" s="173">
        <f>IF(O227="zákl. přenesená",K227,0)</f>
        <v>0</v>
      </c>
      <c r="BH227" s="173">
        <f>IF(O227="sníž. přenesená",K227,0)</f>
        <v>0</v>
      </c>
      <c r="BI227" s="173">
        <f>IF(O227="nulová",K227,0)</f>
        <v>0</v>
      </c>
      <c r="BJ227" s="13" t="s">
        <v>84</v>
      </c>
      <c r="BK227" s="173">
        <f>ROUND(P227*H227,2)</f>
        <v>0</v>
      </c>
      <c r="BL227" s="13" t="s">
        <v>84</v>
      </c>
      <c r="BM227" s="172" t="s">
        <v>392</v>
      </c>
    </row>
    <row r="228" spans="1:65" s="2" customFormat="1" ht="29.25">
      <c r="A228" s="30"/>
      <c r="B228" s="31"/>
      <c r="C228" s="32"/>
      <c r="D228" s="174" t="s">
        <v>124</v>
      </c>
      <c r="E228" s="32"/>
      <c r="F228" s="175" t="s">
        <v>393</v>
      </c>
      <c r="G228" s="32"/>
      <c r="H228" s="32"/>
      <c r="I228" s="176"/>
      <c r="J228" s="176"/>
      <c r="K228" s="32"/>
      <c r="L228" s="32"/>
      <c r="M228" s="35"/>
      <c r="N228" s="177"/>
      <c r="O228" s="178"/>
      <c r="P228" s="67"/>
      <c r="Q228" s="67"/>
      <c r="R228" s="67"/>
      <c r="S228" s="67"/>
      <c r="T228" s="67"/>
      <c r="U228" s="67"/>
      <c r="V228" s="67"/>
      <c r="W228" s="67"/>
      <c r="X228" s="67"/>
      <c r="Y228" s="68"/>
      <c r="Z228" s="30"/>
      <c r="AA228" s="30"/>
      <c r="AB228" s="30"/>
      <c r="AC228" s="30"/>
      <c r="AD228" s="30"/>
      <c r="AE228" s="30"/>
      <c r="AT228" s="13" t="s">
        <v>124</v>
      </c>
      <c r="AU228" s="13" t="s">
        <v>84</v>
      </c>
    </row>
    <row r="229" spans="1:65" s="2" customFormat="1" ht="14.45" customHeight="1">
      <c r="A229" s="30"/>
      <c r="B229" s="31"/>
      <c r="C229" s="194" t="s">
        <v>394</v>
      </c>
      <c r="D229" s="194" t="s">
        <v>132</v>
      </c>
      <c r="E229" s="195" t="s">
        <v>395</v>
      </c>
      <c r="F229" s="196" t="s">
        <v>396</v>
      </c>
      <c r="G229" s="197" t="s">
        <v>121</v>
      </c>
      <c r="H229" s="198">
        <v>10</v>
      </c>
      <c r="I229" s="199"/>
      <c r="J229" s="199"/>
      <c r="K229" s="200">
        <f>ROUND(P229*H229,2)</f>
        <v>0</v>
      </c>
      <c r="L229" s="201"/>
      <c r="M229" s="35"/>
      <c r="N229" s="202" t="s">
        <v>1</v>
      </c>
      <c r="O229" s="168" t="s">
        <v>39</v>
      </c>
      <c r="P229" s="169">
        <f>I229+J229</f>
        <v>0</v>
      </c>
      <c r="Q229" s="169">
        <f>ROUND(I229*H229,2)</f>
        <v>0</v>
      </c>
      <c r="R229" s="169">
        <f>ROUND(J229*H229,2)</f>
        <v>0</v>
      </c>
      <c r="S229" s="67"/>
      <c r="T229" s="170">
        <f>S229*H229</f>
        <v>0</v>
      </c>
      <c r="U229" s="170">
        <v>0</v>
      </c>
      <c r="V229" s="170">
        <f>U229*H229</f>
        <v>0</v>
      </c>
      <c r="W229" s="170">
        <v>0</v>
      </c>
      <c r="X229" s="170">
        <f>W229*H229</f>
        <v>0</v>
      </c>
      <c r="Y229" s="171" t="s">
        <v>1</v>
      </c>
      <c r="Z229" s="30"/>
      <c r="AA229" s="30"/>
      <c r="AB229" s="30"/>
      <c r="AC229" s="30"/>
      <c r="AD229" s="30"/>
      <c r="AE229" s="30"/>
      <c r="AR229" s="172" t="s">
        <v>84</v>
      </c>
      <c r="AT229" s="172" t="s">
        <v>132</v>
      </c>
      <c r="AU229" s="172" t="s">
        <v>84</v>
      </c>
      <c r="AY229" s="13" t="s">
        <v>122</v>
      </c>
      <c r="BE229" s="173">
        <f>IF(O229="základní",K229,0)</f>
        <v>0</v>
      </c>
      <c r="BF229" s="173">
        <f>IF(O229="snížená",K229,0)</f>
        <v>0</v>
      </c>
      <c r="BG229" s="173">
        <f>IF(O229="zákl. přenesená",K229,0)</f>
        <v>0</v>
      </c>
      <c r="BH229" s="173">
        <f>IF(O229="sníž. přenesená",K229,0)</f>
        <v>0</v>
      </c>
      <c r="BI229" s="173">
        <f>IF(O229="nulová",K229,0)</f>
        <v>0</v>
      </c>
      <c r="BJ229" s="13" t="s">
        <v>84</v>
      </c>
      <c r="BK229" s="173">
        <f>ROUND(P229*H229,2)</f>
        <v>0</v>
      </c>
      <c r="BL229" s="13" t="s">
        <v>84</v>
      </c>
      <c r="BM229" s="172" t="s">
        <v>397</v>
      </c>
    </row>
    <row r="230" spans="1:65" s="2" customFormat="1" ht="29.25">
      <c r="A230" s="30"/>
      <c r="B230" s="31"/>
      <c r="C230" s="32"/>
      <c r="D230" s="174" t="s">
        <v>124</v>
      </c>
      <c r="E230" s="32"/>
      <c r="F230" s="175" t="s">
        <v>398</v>
      </c>
      <c r="G230" s="32"/>
      <c r="H230" s="32"/>
      <c r="I230" s="176"/>
      <c r="J230" s="176"/>
      <c r="K230" s="32"/>
      <c r="L230" s="32"/>
      <c r="M230" s="35"/>
      <c r="N230" s="177"/>
      <c r="O230" s="178"/>
      <c r="P230" s="67"/>
      <c r="Q230" s="67"/>
      <c r="R230" s="67"/>
      <c r="S230" s="67"/>
      <c r="T230" s="67"/>
      <c r="U230" s="67"/>
      <c r="V230" s="67"/>
      <c r="W230" s="67"/>
      <c r="X230" s="67"/>
      <c r="Y230" s="68"/>
      <c r="Z230" s="30"/>
      <c r="AA230" s="30"/>
      <c r="AB230" s="30"/>
      <c r="AC230" s="30"/>
      <c r="AD230" s="30"/>
      <c r="AE230" s="30"/>
      <c r="AT230" s="13" t="s">
        <v>124</v>
      </c>
      <c r="AU230" s="13" t="s">
        <v>84</v>
      </c>
    </row>
    <row r="231" spans="1:65" s="2" customFormat="1" ht="14.45" customHeight="1">
      <c r="A231" s="30"/>
      <c r="B231" s="31"/>
      <c r="C231" s="194" t="s">
        <v>399</v>
      </c>
      <c r="D231" s="194" t="s">
        <v>132</v>
      </c>
      <c r="E231" s="195" t="s">
        <v>400</v>
      </c>
      <c r="F231" s="196" t="s">
        <v>401</v>
      </c>
      <c r="G231" s="197" t="s">
        <v>121</v>
      </c>
      <c r="H231" s="198">
        <v>10</v>
      </c>
      <c r="I231" s="199"/>
      <c r="J231" s="199"/>
      <c r="K231" s="200">
        <f>ROUND(P231*H231,2)</f>
        <v>0</v>
      </c>
      <c r="L231" s="201"/>
      <c r="M231" s="35"/>
      <c r="N231" s="202" t="s">
        <v>1</v>
      </c>
      <c r="O231" s="168" t="s">
        <v>39</v>
      </c>
      <c r="P231" s="169">
        <f>I231+J231</f>
        <v>0</v>
      </c>
      <c r="Q231" s="169">
        <f>ROUND(I231*H231,2)</f>
        <v>0</v>
      </c>
      <c r="R231" s="169">
        <f>ROUND(J231*H231,2)</f>
        <v>0</v>
      </c>
      <c r="S231" s="67"/>
      <c r="T231" s="170">
        <f>S231*H231</f>
        <v>0</v>
      </c>
      <c r="U231" s="170">
        <v>0</v>
      </c>
      <c r="V231" s="170">
        <f>U231*H231</f>
        <v>0</v>
      </c>
      <c r="W231" s="170">
        <v>0</v>
      </c>
      <c r="X231" s="170">
        <f>W231*H231</f>
        <v>0</v>
      </c>
      <c r="Y231" s="171" t="s">
        <v>1</v>
      </c>
      <c r="Z231" s="30"/>
      <c r="AA231" s="30"/>
      <c r="AB231" s="30"/>
      <c r="AC231" s="30"/>
      <c r="AD231" s="30"/>
      <c r="AE231" s="30"/>
      <c r="AR231" s="172" t="s">
        <v>84</v>
      </c>
      <c r="AT231" s="172" t="s">
        <v>132</v>
      </c>
      <c r="AU231" s="172" t="s">
        <v>84</v>
      </c>
      <c r="AY231" s="13" t="s">
        <v>122</v>
      </c>
      <c r="BE231" s="173">
        <f>IF(O231="základní",K231,0)</f>
        <v>0</v>
      </c>
      <c r="BF231" s="173">
        <f>IF(O231="snížená",K231,0)</f>
        <v>0</v>
      </c>
      <c r="BG231" s="173">
        <f>IF(O231="zákl. přenesená",K231,0)</f>
        <v>0</v>
      </c>
      <c r="BH231" s="173">
        <f>IF(O231="sníž. přenesená",K231,0)</f>
        <v>0</v>
      </c>
      <c r="BI231" s="173">
        <f>IF(O231="nulová",K231,0)</f>
        <v>0</v>
      </c>
      <c r="BJ231" s="13" t="s">
        <v>84</v>
      </c>
      <c r="BK231" s="173">
        <f>ROUND(P231*H231,2)</f>
        <v>0</v>
      </c>
      <c r="BL231" s="13" t="s">
        <v>84</v>
      </c>
      <c r="BM231" s="172" t="s">
        <v>402</v>
      </c>
    </row>
    <row r="232" spans="1:65" s="2" customFormat="1" ht="29.25">
      <c r="A232" s="30"/>
      <c r="B232" s="31"/>
      <c r="C232" s="32"/>
      <c r="D232" s="174" t="s">
        <v>124</v>
      </c>
      <c r="E232" s="32"/>
      <c r="F232" s="175" t="s">
        <v>403</v>
      </c>
      <c r="G232" s="32"/>
      <c r="H232" s="32"/>
      <c r="I232" s="176"/>
      <c r="J232" s="176"/>
      <c r="K232" s="32"/>
      <c r="L232" s="32"/>
      <c r="M232" s="35"/>
      <c r="N232" s="177"/>
      <c r="O232" s="178"/>
      <c r="P232" s="67"/>
      <c r="Q232" s="67"/>
      <c r="R232" s="67"/>
      <c r="S232" s="67"/>
      <c r="T232" s="67"/>
      <c r="U232" s="67"/>
      <c r="V232" s="67"/>
      <c r="W232" s="67"/>
      <c r="X232" s="67"/>
      <c r="Y232" s="68"/>
      <c r="Z232" s="30"/>
      <c r="AA232" s="30"/>
      <c r="AB232" s="30"/>
      <c r="AC232" s="30"/>
      <c r="AD232" s="30"/>
      <c r="AE232" s="30"/>
      <c r="AT232" s="13" t="s">
        <v>124</v>
      </c>
      <c r="AU232" s="13" t="s">
        <v>84</v>
      </c>
    </row>
    <row r="233" spans="1:65" s="2" customFormat="1" ht="14.45" customHeight="1">
      <c r="A233" s="30"/>
      <c r="B233" s="31"/>
      <c r="C233" s="194" t="s">
        <v>404</v>
      </c>
      <c r="D233" s="194" t="s">
        <v>132</v>
      </c>
      <c r="E233" s="195" t="s">
        <v>405</v>
      </c>
      <c r="F233" s="196" t="s">
        <v>406</v>
      </c>
      <c r="G233" s="197" t="s">
        <v>121</v>
      </c>
      <c r="H233" s="198">
        <v>5</v>
      </c>
      <c r="I233" s="199"/>
      <c r="J233" s="199"/>
      <c r="K233" s="200">
        <f>ROUND(P233*H233,2)</f>
        <v>0</v>
      </c>
      <c r="L233" s="201"/>
      <c r="M233" s="35"/>
      <c r="N233" s="202" t="s">
        <v>1</v>
      </c>
      <c r="O233" s="168" t="s">
        <v>39</v>
      </c>
      <c r="P233" s="169">
        <f>I233+J233</f>
        <v>0</v>
      </c>
      <c r="Q233" s="169">
        <f>ROUND(I233*H233,2)</f>
        <v>0</v>
      </c>
      <c r="R233" s="169">
        <f>ROUND(J233*H233,2)</f>
        <v>0</v>
      </c>
      <c r="S233" s="67"/>
      <c r="T233" s="170">
        <f>S233*H233</f>
        <v>0</v>
      </c>
      <c r="U233" s="170">
        <v>0</v>
      </c>
      <c r="V233" s="170">
        <f>U233*H233</f>
        <v>0</v>
      </c>
      <c r="W233" s="170">
        <v>0</v>
      </c>
      <c r="X233" s="170">
        <f>W233*H233</f>
        <v>0</v>
      </c>
      <c r="Y233" s="171" t="s">
        <v>1</v>
      </c>
      <c r="Z233" s="30"/>
      <c r="AA233" s="30"/>
      <c r="AB233" s="30"/>
      <c r="AC233" s="30"/>
      <c r="AD233" s="30"/>
      <c r="AE233" s="30"/>
      <c r="AR233" s="172" t="s">
        <v>84</v>
      </c>
      <c r="AT233" s="172" t="s">
        <v>132</v>
      </c>
      <c r="AU233" s="172" t="s">
        <v>84</v>
      </c>
      <c r="AY233" s="13" t="s">
        <v>122</v>
      </c>
      <c r="BE233" s="173">
        <f>IF(O233="základní",K233,0)</f>
        <v>0</v>
      </c>
      <c r="BF233" s="173">
        <f>IF(O233="snížená",K233,0)</f>
        <v>0</v>
      </c>
      <c r="BG233" s="173">
        <f>IF(O233="zákl. přenesená",K233,0)</f>
        <v>0</v>
      </c>
      <c r="BH233" s="173">
        <f>IF(O233="sníž. přenesená",K233,0)</f>
        <v>0</v>
      </c>
      <c r="BI233" s="173">
        <f>IF(O233="nulová",K233,0)</f>
        <v>0</v>
      </c>
      <c r="BJ233" s="13" t="s">
        <v>84</v>
      </c>
      <c r="BK233" s="173">
        <f>ROUND(P233*H233,2)</f>
        <v>0</v>
      </c>
      <c r="BL233" s="13" t="s">
        <v>84</v>
      </c>
      <c r="BM233" s="172" t="s">
        <v>407</v>
      </c>
    </row>
    <row r="234" spans="1:65" s="2" customFormat="1" ht="29.25">
      <c r="A234" s="30"/>
      <c r="B234" s="31"/>
      <c r="C234" s="32"/>
      <c r="D234" s="174" t="s">
        <v>124</v>
      </c>
      <c r="E234" s="32"/>
      <c r="F234" s="175" t="s">
        <v>408</v>
      </c>
      <c r="G234" s="32"/>
      <c r="H234" s="32"/>
      <c r="I234" s="176"/>
      <c r="J234" s="176"/>
      <c r="K234" s="32"/>
      <c r="L234" s="32"/>
      <c r="M234" s="35"/>
      <c r="N234" s="177"/>
      <c r="O234" s="178"/>
      <c r="P234" s="67"/>
      <c r="Q234" s="67"/>
      <c r="R234" s="67"/>
      <c r="S234" s="67"/>
      <c r="T234" s="67"/>
      <c r="U234" s="67"/>
      <c r="V234" s="67"/>
      <c r="W234" s="67"/>
      <c r="X234" s="67"/>
      <c r="Y234" s="68"/>
      <c r="Z234" s="30"/>
      <c r="AA234" s="30"/>
      <c r="AB234" s="30"/>
      <c r="AC234" s="30"/>
      <c r="AD234" s="30"/>
      <c r="AE234" s="30"/>
      <c r="AT234" s="13" t="s">
        <v>124</v>
      </c>
      <c r="AU234" s="13" t="s">
        <v>84</v>
      </c>
    </row>
    <row r="235" spans="1:65" s="2" customFormat="1" ht="14.45" customHeight="1">
      <c r="A235" s="30"/>
      <c r="B235" s="31"/>
      <c r="C235" s="194" t="s">
        <v>409</v>
      </c>
      <c r="D235" s="194" t="s">
        <v>132</v>
      </c>
      <c r="E235" s="195" t="s">
        <v>410</v>
      </c>
      <c r="F235" s="196" t="s">
        <v>411</v>
      </c>
      <c r="G235" s="197" t="s">
        <v>121</v>
      </c>
      <c r="H235" s="198">
        <v>30</v>
      </c>
      <c r="I235" s="199"/>
      <c r="J235" s="199"/>
      <c r="K235" s="200">
        <f>ROUND(P235*H235,2)</f>
        <v>0</v>
      </c>
      <c r="L235" s="201"/>
      <c r="M235" s="35"/>
      <c r="N235" s="202" t="s">
        <v>1</v>
      </c>
      <c r="O235" s="168" t="s">
        <v>39</v>
      </c>
      <c r="P235" s="169">
        <f>I235+J235</f>
        <v>0</v>
      </c>
      <c r="Q235" s="169">
        <f>ROUND(I235*H235,2)</f>
        <v>0</v>
      </c>
      <c r="R235" s="169">
        <f>ROUND(J235*H235,2)</f>
        <v>0</v>
      </c>
      <c r="S235" s="67"/>
      <c r="T235" s="170">
        <f>S235*H235</f>
        <v>0</v>
      </c>
      <c r="U235" s="170">
        <v>0</v>
      </c>
      <c r="V235" s="170">
        <f>U235*H235</f>
        <v>0</v>
      </c>
      <c r="W235" s="170">
        <v>0</v>
      </c>
      <c r="X235" s="170">
        <f>W235*H235</f>
        <v>0</v>
      </c>
      <c r="Y235" s="171" t="s">
        <v>1</v>
      </c>
      <c r="Z235" s="30"/>
      <c r="AA235" s="30"/>
      <c r="AB235" s="30"/>
      <c r="AC235" s="30"/>
      <c r="AD235" s="30"/>
      <c r="AE235" s="30"/>
      <c r="AR235" s="172" t="s">
        <v>84</v>
      </c>
      <c r="AT235" s="172" t="s">
        <v>132</v>
      </c>
      <c r="AU235" s="172" t="s">
        <v>84</v>
      </c>
      <c r="AY235" s="13" t="s">
        <v>122</v>
      </c>
      <c r="BE235" s="173">
        <f>IF(O235="základní",K235,0)</f>
        <v>0</v>
      </c>
      <c r="BF235" s="173">
        <f>IF(O235="snížená",K235,0)</f>
        <v>0</v>
      </c>
      <c r="BG235" s="173">
        <f>IF(O235="zákl. přenesená",K235,0)</f>
        <v>0</v>
      </c>
      <c r="BH235" s="173">
        <f>IF(O235="sníž. přenesená",K235,0)</f>
        <v>0</v>
      </c>
      <c r="BI235" s="173">
        <f>IF(O235="nulová",K235,0)</f>
        <v>0</v>
      </c>
      <c r="BJ235" s="13" t="s">
        <v>84</v>
      </c>
      <c r="BK235" s="173">
        <f>ROUND(P235*H235,2)</f>
        <v>0</v>
      </c>
      <c r="BL235" s="13" t="s">
        <v>84</v>
      </c>
      <c r="BM235" s="172" t="s">
        <v>412</v>
      </c>
    </row>
    <row r="236" spans="1:65" s="2" customFormat="1" ht="11.25">
      <c r="A236" s="30"/>
      <c r="B236" s="31"/>
      <c r="C236" s="32"/>
      <c r="D236" s="174" t="s">
        <v>124</v>
      </c>
      <c r="E236" s="32"/>
      <c r="F236" s="175" t="s">
        <v>411</v>
      </c>
      <c r="G236" s="32"/>
      <c r="H236" s="32"/>
      <c r="I236" s="176"/>
      <c r="J236" s="176"/>
      <c r="K236" s="32"/>
      <c r="L236" s="32"/>
      <c r="M236" s="35"/>
      <c r="N236" s="203"/>
      <c r="O236" s="204"/>
      <c r="P236" s="205"/>
      <c r="Q236" s="205"/>
      <c r="R236" s="205"/>
      <c r="S236" s="205"/>
      <c r="T236" s="205"/>
      <c r="U236" s="205"/>
      <c r="V236" s="205"/>
      <c r="W236" s="205"/>
      <c r="X236" s="205"/>
      <c r="Y236" s="206"/>
      <c r="Z236" s="30"/>
      <c r="AA236" s="30"/>
      <c r="AB236" s="30"/>
      <c r="AC236" s="30"/>
      <c r="AD236" s="30"/>
      <c r="AE236" s="30"/>
      <c r="AT236" s="13" t="s">
        <v>124</v>
      </c>
      <c r="AU236" s="13" t="s">
        <v>84</v>
      </c>
    </row>
    <row r="237" spans="1:65" s="2" customFormat="1" ht="6.95" customHeight="1">
      <c r="A237" s="30"/>
      <c r="B237" s="50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35"/>
      <c r="N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</row>
  </sheetData>
  <sheetProtection algorithmName="SHA-512" hashValue="usHjY4zdxTnrZjUyxMpijbQgx9rTtj16WjDCFY/nbbOLishej6axAloGUfiuppGquewiBOPFZPQlk3a+QXY6cA==" saltValue="YmzhD7cVTv6WDElbL+q1UmqP/NVD08zrI+7DZ/6YXfBtBxiSs/nE5aKFu/8BMX00KXUfuqXi1h3XUQL0hdddpg==" spinCount="100000" sheet="1" objects="1" scenarios="1" formatColumns="0" formatRows="0" autoFilter="0"/>
  <autoFilter ref="C116:L23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PS 01 - Údržba a oprava v...</vt:lpstr>
      <vt:lpstr>'PS 01 - Údržba a oprava v...'!Názvy_tisku</vt:lpstr>
      <vt:lpstr>'Rekapitulace stavby'!Názvy_tisku</vt:lpstr>
      <vt:lpstr>'PS 01 - Údržba a oprava 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2020-11-02T09:51:11Z</dcterms:created>
  <dcterms:modified xsi:type="dcterms:W3CDTF">2020-11-05T06:29:33Z</dcterms:modified>
</cp:coreProperties>
</file>